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720" windowHeight="11895" activeTab="1"/>
  </bookViews>
  <sheets>
    <sheet name="Anvisningar" sheetId="1" r:id="rId1"/>
    <sheet name="1. Försättssida" sheetId="2" r:id="rId2"/>
    <sheet name="2. Utvärdering" sheetId="3" r:id="rId3"/>
    <sheet name="3. Tilldelningsbeslut" sheetId="4" r:id="rId4"/>
    <sheet name="InputData" sheetId="5" state="hidden" r:id="rId5"/>
    <sheet name="Admin" sheetId="6" state="hidden" r:id="rId6"/>
  </sheets>
  <definedNames>
    <definedName name="AvropNr">'Admin'!$G$19</definedName>
    <definedName name="AvropOrgNamn">'Admin'!$G$20</definedName>
    <definedName name="AvropsSvar1">'2. Utvärdering'!$F$4</definedName>
    <definedName name="AvropsSvar1End">'2. Utvärdering'!$F$99</definedName>
    <definedName name="AvrOrgAdress">'Admin'!$G$22</definedName>
    <definedName name="AvrOrgNr">'Admin'!$G$21</definedName>
    <definedName name="AvrOrgOrt">'Admin'!$G$24</definedName>
    <definedName name="AvrOrgPostnum">'Admin'!$G$23</definedName>
    <definedName name="DvalSkallKrav">'Admin'!$B$2:$B$5</definedName>
    <definedName name="EndLevRad">'2. Utvärdering'!$G$4</definedName>
    <definedName name="FörfrDnummer">'2. Utvärdering'!$F$7:$G$7</definedName>
    <definedName name="InlästLev">'Admin'!$F$2</definedName>
    <definedName name="Input0">'InputData'!$C$2</definedName>
    <definedName name="Input1">'InputData'!$C$3</definedName>
    <definedName name="Input10">'InputData'!$C$10</definedName>
    <definedName name="Input11">'InputData'!$C$11</definedName>
    <definedName name="Input12">'InputData'!#REF!</definedName>
    <definedName name="Input13">'InputData'!$C$12</definedName>
    <definedName name="Input14">'InputData'!$C$13</definedName>
    <definedName name="Input15">'InputData'!$C$14</definedName>
    <definedName name="Input16">'InputData'!$C$18</definedName>
    <definedName name="Input17">'InputData'!$C$19</definedName>
    <definedName name="Input18">'InputData'!$C$20</definedName>
    <definedName name="Input19">'InputData'!$C$21</definedName>
    <definedName name="Input2">'InputData'!$C$4</definedName>
    <definedName name="Input20">'InputData'!$C$22</definedName>
    <definedName name="Input21">'InputData'!$C$23</definedName>
    <definedName name="Input22">'InputData'!$C$24</definedName>
    <definedName name="Input23">'InputData'!$C$25</definedName>
    <definedName name="Input24">'InputData'!$C$26</definedName>
    <definedName name="Input25">'InputData'!$C$27</definedName>
    <definedName name="Input26">'InputData'!$C$28</definedName>
    <definedName name="Input27">'InputData'!$C$29</definedName>
    <definedName name="Input28">'InputData'!#REF!</definedName>
    <definedName name="Input29">'InputData'!#REF!</definedName>
    <definedName name="Input3">'InputData'!$C$5</definedName>
    <definedName name="Input30">'InputData'!#REF!</definedName>
    <definedName name="Input31">'InputData'!$C$30</definedName>
    <definedName name="Input32">'InputData'!#REF!</definedName>
    <definedName name="Input33">'InputData'!#REF!</definedName>
    <definedName name="Input34">'InputData'!$C$15</definedName>
    <definedName name="Input35">'InputData'!$C$16</definedName>
    <definedName name="Input36">'InputData'!$C$17</definedName>
    <definedName name="Input37">'InputData'!$C$31</definedName>
    <definedName name="Input38">'InputData'!#REF!</definedName>
    <definedName name="Input39">'InputData'!#REF!</definedName>
    <definedName name="Input4">'InputData'!$C$6</definedName>
    <definedName name="Input40">'InputData'!#REF!</definedName>
    <definedName name="Input41">'InputData'!#REF!</definedName>
    <definedName name="Input42">'InputData'!#REF!</definedName>
    <definedName name="Input43">'InputData'!#REF!</definedName>
    <definedName name="Input44">'InputData'!#REF!</definedName>
    <definedName name="Input45">'InputData'!#REF!</definedName>
    <definedName name="Input46">'InputData'!#REF!</definedName>
    <definedName name="Input47">'InputData'!#REF!</definedName>
    <definedName name="Input48">'InputData'!#REF!</definedName>
    <definedName name="Input49">'InputData'!#REF!</definedName>
    <definedName name="Input5">'InputData'!#REF!</definedName>
    <definedName name="Input50">'InputData'!#REF!</definedName>
    <definedName name="Input51">'InputData'!#REF!</definedName>
    <definedName name="Input52">'InputData'!#REF!</definedName>
    <definedName name="Input53">'InputData'!#REF!</definedName>
    <definedName name="Input54">'InputData'!#REF!</definedName>
    <definedName name="Input55">'InputData'!#REF!</definedName>
    <definedName name="Input56">'InputData'!#REF!</definedName>
    <definedName name="Input57">'InputData'!#REF!</definedName>
    <definedName name="Input58">'InputData'!#REF!</definedName>
    <definedName name="Input59">'InputData'!#REF!</definedName>
    <definedName name="Input6">'InputData'!#REF!</definedName>
    <definedName name="Input60">'InputData'!$C$32</definedName>
    <definedName name="Input61">'InputData'!$C$33</definedName>
    <definedName name="Input62">'InputData'!$C$34</definedName>
    <definedName name="Input63">'InputData'!$C$35</definedName>
    <definedName name="Input64">'InputData'!$C$36</definedName>
    <definedName name="Input65">'InputData'!$C$37</definedName>
    <definedName name="Input66">'InputData'!#REF!</definedName>
    <definedName name="Input67">'InputData'!#REF!</definedName>
    <definedName name="Input68">'InputData'!#REF!</definedName>
    <definedName name="Input69">'InputData'!#REF!</definedName>
    <definedName name="Input7">'InputData'!$C$7</definedName>
    <definedName name="Input70">'InputData'!#REF!</definedName>
    <definedName name="Input71">'InputData'!#REF!</definedName>
    <definedName name="Input72">'InputData'!#REF!</definedName>
    <definedName name="Input73">'InputData'!#REF!</definedName>
    <definedName name="Input74">'InputData'!#REF!</definedName>
    <definedName name="Input75">'InputData'!#REF!</definedName>
    <definedName name="Input76">'InputData'!#REF!</definedName>
    <definedName name="Input77">'InputData'!#REF!</definedName>
    <definedName name="Input78">'InputData'!#REF!</definedName>
    <definedName name="Input79">'InputData'!#REF!</definedName>
    <definedName name="Input8">'InputData'!$C$8</definedName>
    <definedName name="Input80">'InputData'!#REF!</definedName>
    <definedName name="Input81">'InputData'!#REF!</definedName>
    <definedName name="Input82">'InputData'!#REF!</definedName>
    <definedName name="Input83">'InputData'!#REF!</definedName>
    <definedName name="Input84">'InputData'!#REF!</definedName>
    <definedName name="Input85">'InputData'!#REF!</definedName>
    <definedName name="Input86">'InputData'!#REF!</definedName>
    <definedName name="Input87">'InputData'!#REF!</definedName>
    <definedName name="Input88">'InputData'!#REF!</definedName>
    <definedName name="Input89">'InputData'!#REF!</definedName>
    <definedName name="Input9">'InputData'!$C$9</definedName>
    <definedName name="Input95">'InputData'!#REF!</definedName>
    <definedName name="InputPriskorgTotPris">'InputData'!#REF!</definedName>
    <definedName name="KritNamn1">'2. Utvärdering'!$D$29</definedName>
    <definedName name="KritVikt2">'2. Utvärdering'!$E$48</definedName>
    <definedName name="KritVikt3">'2. Utvärdering'!$E$60</definedName>
    <definedName name="KritVikt4">'2. Utvärdering'!$E$72</definedName>
    <definedName name="KritVikt5">'2. Utvärdering'!$E$84</definedName>
    <definedName name="KritVikt6">'2. Utvärdering'!$E$96</definedName>
    <definedName name="KritViktPris">'2. Utvärdering'!$E$38</definedName>
    <definedName name="LevNr">'Admin'!$G$2</definedName>
    <definedName name="MyInputCells">'2. Utvärdering'!$F$31:$G$31,'2. Utvärdering'!$E$38,'2. Utvärdering'!#REF!,'2. Utvärdering'!#REF!,'2. Utvärdering'!#REF!,'2. Utvärdering'!#REF!,'2. Utvärdering'!#REF!,'2. Utvärdering'!#REF!,'2. Utvärdering'!#REF!,'2. Utvärdering'!#REF!,'2. Utvärdering'!#REF!,'2. Utvärdering'!#REF!</definedName>
    <definedName name="Namn">'InputData'!$C$1</definedName>
    <definedName name="_xlnm.Print_Area" localSheetId="2">'2. Utvärdering'!$C:$I</definedName>
    <definedName name="_xlnm.Print_Area" localSheetId="3">'3. Tilldelningsbeslut'!$A:$F</definedName>
    <definedName name="_xlnm.Print_Titles" localSheetId="2">'2. Utvärdering'!$D:$D,'2. Utvärdering'!$4:$4</definedName>
    <definedName name="TblAvrSvar">'Admin'!$D$2:$D$5</definedName>
    <definedName name="TblGenInfoKrav">'2. Utvärdering'!$F$13:$G$18</definedName>
    <definedName name="TblInputLEvData">'InputData'!$A$1:$C$42</definedName>
    <definedName name="TblKravTyp">'Admin'!$C$2:$C$4</definedName>
    <definedName name="TblLeverantörer">'Admin'!$J$2:$J$8</definedName>
    <definedName name="TblLevNamn">'2. Utvärdering'!$F$4:$G$4</definedName>
    <definedName name="TblMiljöPng">'2. Utvärdering'!$F$50:$G$50</definedName>
    <definedName name="TblOrgData">'Admin'!$F$19:$G$24</definedName>
    <definedName name="TblPriser">'2. Utvärdering'!$F$40:$G$40</definedName>
    <definedName name="TblSkallkrav">'2. Utvärdering'!$F$29:$G$29</definedName>
    <definedName name="TblUtvardering">'2. Utvärdering'!$D$1:$F$110</definedName>
    <definedName name="Tilldelnkritnamn1">'2. Utvärdering'!$E$36</definedName>
    <definedName name="Tilldelnkritnamn2">'2. Utvärdering'!$E$46</definedName>
    <definedName name="Tilldelnkritnamn3">'2. Utvärdering'!$E$58</definedName>
    <definedName name="Tilldelnkritnamn4">'2. Utvärdering'!$E$70</definedName>
    <definedName name="Tilldelnkritnamn5">'2. Utvärdering'!$E$82</definedName>
    <definedName name="Tilldelnkritnamn6">'2. Utvärdering'!$E$94</definedName>
    <definedName name="VerNr">'1. Försättssida'!$A$24</definedName>
  </definedNames>
  <calcPr fullCalcOnLoad="1"/>
</workbook>
</file>

<file path=xl/sharedStrings.xml><?xml version="1.0" encoding="utf-8"?>
<sst xmlns="http://schemas.openxmlformats.org/spreadsheetml/2006/main" count="288" uniqueCount="221">
  <si>
    <t>Ja</t>
  </si>
  <si>
    <t>Nej</t>
  </si>
  <si>
    <t>Ramavtalsnummer:</t>
  </si>
  <si>
    <t>Kriteriets vikt:</t>
  </si>
  <si>
    <t>Ej svar</t>
  </si>
  <si>
    <t>Postnummer</t>
  </si>
  <si>
    <t>Ort</t>
  </si>
  <si>
    <t>Börkrav</t>
  </si>
  <si>
    <t>Skakrav</t>
  </si>
  <si>
    <t>Ej i tid</t>
  </si>
  <si>
    <t>Totalt pris enligt priskorg:</t>
  </si>
  <si>
    <t>Lägsta pris (godkänt avropssvar):</t>
  </si>
  <si>
    <t>Ramavtalsleverantörens avtalsnummer</t>
  </si>
  <si>
    <t>Organisationsnummer</t>
  </si>
  <si>
    <t>Postadress</t>
  </si>
  <si>
    <t>Kontaktperson</t>
  </si>
  <si>
    <t>Telefon</t>
  </si>
  <si>
    <t>E-post</t>
  </si>
  <si>
    <t>Lev Nr</t>
  </si>
  <si>
    <t>InlästLev</t>
  </si>
  <si>
    <t>Avropsförfrågans diarienummer</t>
  </si>
  <si>
    <t>Inget krav</t>
  </si>
  <si>
    <t>Tilldelningsbeslut</t>
  </si>
  <si>
    <t>Till leverantör antas</t>
  </si>
  <si>
    <t>Motivering</t>
  </si>
  <si>
    <t>[titel]</t>
  </si>
  <si>
    <t>Bilagor</t>
  </si>
  <si>
    <t xml:space="preserve">Diarienummer: </t>
  </si>
  <si>
    <t>Underskrift</t>
  </si>
  <si>
    <t xml:space="preserve">Handläggare: </t>
  </si>
  <si>
    <t>Avropande organisation</t>
  </si>
  <si>
    <t>Avropande Org namn</t>
  </si>
  <si>
    <t>Avropande Org Postadress</t>
  </si>
  <si>
    <t>Avropande Org orgnummer</t>
  </si>
  <si>
    <t>Avropande Org Ort</t>
  </si>
  <si>
    <t>Avropande Org postnummer</t>
  </si>
  <si>
    <t>[Ort]</t>
  </si>
  <si>
    <t>[Organisationens namn]</t>
  </si>
  <si>
    <t>[Org.nummer]</t>
  </si>
  <si>
    <t>[Postadress]</t>
  </si>
  <si>
    <t>[Postnummer]</t>
  </si>
  <si>
    <t>Input65</t>
  </si>
  <si>
    <t>Input64</t>
  </si>
  <si>
    <t>Input63</t>
  </si>
  <si>
    <t>Input62</t>
  </si>
  <si>
    <t>Input61</t>
  </si>
  <si>
    <t>Input60</t>
  </si>
  <si>
    <t>Input37</t>
  </si>
  <si>
    <t>Input35</t>
  </si>
  <si>
    <t>Input34</t>
  </si>
  <si>
    <t>Input31</t>
  </si>
  <si>
    <t>Input27</t>
  </si>
  <si>
    <t>Input26</t>
  </si>
  <si>
    <t>Input25</t>
  </si>
  <si>
    <t>Input24</t>
  </si>
  <si>
    <t>Input23</t>
  </si>
  <si>
    <t>Input22</t>
  </si>
  <si>
    <t>Input21</t>
  </si>
  <si>
    <t>Input20</t>
  </si>
  <si>
    <t>Input19</t>
  </si>
  <si>
    <t>Input18</t>
  </si>
  <si>
    <t>Input17</t>
  </si>
  <si>
    <t>Utv.krit. , Pris</t>
  </si>
  <si>
    <t>Input16</t>
  </si>
  <si>
    <t>Input15</t>
  </si>
  <si>
    <t>Input14</t>
  </si>
  <si>
    <t>Input13</t>
  </si>
  <si>
    <t>Input11</t>
  </si>
  <si>
    <t>Input10</t>
  </si>
  <si>
    <t>Input9</t>
  </si>
  <si>
    <t>Input8</t>
  </si>
  <si>
    <t>Input7</t>
  </si>
  <si>
    <t>Input4</t>
  </si>
  <si>
    <t>Input3</t>
  </si>
  <si>
    <t>Ramavtalsleverantörens namn</t>
  </si>
  <si>
    <t>Input2</t>
  </si>
  <si>
    <t>Offertnummer el. likn.
(unikt nummer för detta avropssvar)</t>
  </si>
  <si>
    <t>Input1</t>
  </si>
  <si>
    <t>TblSpecMyndSpec</t>
  </si>
  <si>
    <t>TblSpecServiceGarant</t>
  </si>
  <si>
    <t>TblSpecFunktionTekn</t>
  </si>
  <si>
    <t>TblSpecUtrustTbh</t>
  </si>
  <si>
    <t>TblSpecMiljö</t>
  </si>
  <si>
    <t>TblSpecSäkerhet</t>
  </si>
  <si>
    <t>TblBilagor</t>
  </si>
  <si>
    <t>TblKalkFaktorer</t>
  </si>
  <si>
    <t>TblLeveransTider</t>
  </si>
  <si>
    <t>TblStationeringsorter</t>
  </si>
  <si>
    <t>Inläsning av Tabeller</t>
  </si>
  <si>
    <t>Input90</t>
  </si>
  <si>
    <t>Input91</t>
  </si>
  <si>
    <t>Input92</t>
  </si>
  <si>
    <t>Input93</t>
  </si>
  <si>
    <t>Input94</t>
  </si>
  <si>
    <t>Krav på leveransvillkor</t>
  </si>
  <si>
    <t>Högsta poäng inom kriteriet:</t>
  </si>
  <si>
    <t>Spec</t>
  </si>
  <si>
    <t>Namn</t>
  </si>
  <si>
    <t>Diarienummer avropsförfrågan</t>
  </si>
  <si>
    <t>Input0</t>
  </si>
  <si>
    <t>Leverantörens offertnummer eller liknande</t>
  </si>
  <si>
    <t>Inlästa data</t>
  </si>
  <si>
    <t>[Diarienummer]</t>
  </si>
  <si>
    <t>Avropssvar inlämnat i tid:</t>
  </si>
  <si>
    <t>Formella krav</t>
  </si>
  <si>
    <t>Samtliga formella krav ovan är uppfyllda</t>
  </si>
  <si>
    <t>     </t>
  </si>
  <si>
    <t>Betyg inom Tilldelningskriteriet:</t>
  </si>
  <si>
    <t>Viktat betyg inom Tilldelningskriteriet:</t>
  </si>
  <si>
    <t>[namn (behörig företrädare)]</t>
  </si>
  <si>
    <t xml:space="preserve">Datum: </t>
  </si>
  <si>
    <t>Tilldelningskriterier (vid ska-krav)</t>
  </si>
  <si>
    <t>Samtliga ska-krav ovan är uppfyllda</t>
  </si>
  <si>
    <t>Utvärderingsmall</t>
  </si>
  <si>
    <t>Beskrivning av de olika flikarna i blanketten</t>
  </si>
  <si>
    <t>Anvisningar för användande av utvärderingsmallen</t>
  </si>
  <si>
    <t>Makro för inläsning av avropssvar</t>
  </si>
  <si>
    <t>Utvärderingsmodell</t>
  </si>
  <si>
    <t>Sekretess</t>
  </si>
  <si>
    <t>Flik 1 - Försättsida</t>
  </si>
  <si>
    <t>Flik 2 - Utvärdering</t>
  </si>
  <si>
    <t>Flik 3 - Tilldelningsbeslut</t>
  </si>
  <si>
    <t>Här sker inläsning av avropssvar (inmatning i den manuella versionen)</t>
  </si>
  <si>
    <t>Efter inläsning/inmatning av samtliga avropssvar, utvärderas svaren i fliken utvärdering och ett tilldelningsbeslut finns tillgängligt</t>
  </si>
  <si>
    <t>1. Läs in ett avropssvar i taget genom att;</t>
  </si>
  <si>
    <t>Krav på att uppgifterna är bindande</t>
  </si>
  <si>
    <t>Krav på medföljande bilagor</t>
  </si>
  <si>
    <t>Atea Sverige AB</t>
  </si>
  <si>
    <t>COMPAREX Sweden AB</t>
  </si>
  <si>
    <t>Crayon AB</t>
  </si>
  <si>
    <t>Dustin AB</t>
  </si>
  <si>
    <t>Fujitsu Sweden AB</t>
  </si>
  <si>
    <t>Inmeta Licensing AB</t>
  </si>
  <si>
    <t>Pulsen AB</t>
  </si>
  <si>
    <t>Leverantörer</t>
  </si>
  <si>
    <t>xx-xx-xxxx</t>
  </si>
  <si>
    <t>AvropOrgNamn</t>
  </si>
  <si>
    <t>AvrOrgNr</t>
  </si>
  <si>
    <t>AvrOrgAdress</t>
  </si>
  <si>
    <t>AvrOrgPostnum</t>
  </si>
  <si>
    <t>AvrOrgOrt</t>
  </si>
  <si>
    <t>2. Gå igenom svar och ange i fall avropsvaret har kommit i tid.</t>
  </si>
  <si>
    <t xml:space="preserve">    Om Nej anges sker ingen utvärdering av det aktuella avropssvaret.</t>
  </si>
  <si>
    <t>2.2 Välj Ja/Nej på rad 22 beroende av om samtliga formella krav är uppfyllda.</t>
  </si>
  <si>
    <t>(måste besvaras med Ja av avropande organisation för att utvärdering ska kunna ske)</t>
  </si>
  <si>
    <t>(efter ev. förtydligande begärt av avropande organisation)</t>
  </si>
  <si>
    <t>III. Produktspecifika utvärderingskriterier, Ska krav uppfyllt</t>
  </si>
  <si>
    <t>Produktspecifika utvärderingskriterier</t>
  </si>
  <si>
    <t>Vikt Pos  2</t>
  </si>
  <si>
    <t>Vikt Pos  3</t>
  </si>
  <si>
    <t>Vikt Pos  4</t>
  </si>
  <si>
    <t>Vikt Pos  5</t>
  </si>
  <si>
    <t>Vikt Pos  6</t>
  </si>
  <si>
    <t>Leverantören förbinder sig att leverera avropade varor/tjänster under angiven avtalsperiod inkl. ev. förlängning.</t>
  </si>
  <si>
    <t>xxxx</t>
  </si>
  <si>
    <t>Man inmatning</t>
  </si>
  <si>
    <t>Leveransvillkoren accepteras</t>
  </si>
  <si>
    <t>2.1 Välj Ja/Nej på rad 12 beroende av ovan. Om Nej anges sker ingen utvärdering av det aktuella avropssvaret.</t>
  </si>
  <si>
    <t>Total rangordning vid avrop:</t>
  </si>
  <si>
    <t>1.2 Klicka på knappen "Läs in avropssvar" (på fliken 2. Utvärdering) och välj Excelfilen med leverantörens avropssvar.</t>
  </si>
  <si>
    <t>Leverantörens org nr:</t>
  </si>
  <si>
    <t>Leverantörens namn:</t>
  </si>
  <si>
    <t>Summa kriterievikt tjänster</t>
  </si>
  <si>
    <t>Automatisk inläsning av avropssvar kan ske enligt nedan:</t>
  </si>
  <si>
    <t>1.1 Spara ankomna avropssvar (Excelfiler) på ett lämpligt ställe (mapp).</t>
  </si>
  <si>
    <t xml:space="preserve">    Avropande organisation avgör om eventuella förtydligande ska begäras av leverantör.</t>
  </si>
  <si>
    <t>Viktad poäng</t>
  </si>
  <si>
    <t>Summa viktade betyg:</t>
  </si>
  <si>
    <t>Viktat betyg inom tilldelningskriteriet:</t>
  </si>
  <si>
    <t>Om Makroknappen "Läs in resp ta bort avropssvar" inte fungerar så har du troligen inte aktiverat makron
alternativt makrosäkerheten satt till "hög". Kontakta er IT-support i fall ni behöver ändra säkerhetsinställningarna.
Det finns också en version av mallen utan makron för manuell inmatning. Se under länken dokument på avropa.se</t>
  </si>
  <si>
    <t xml:space="preserve">Beakta sekretessfrågan. Ifall avropande organisation tar in avropssvar via e-post är det viktigt att säkerställa upphandlingssekretessen. Avropssvaren får inte öppnas förrän tidsfristen för inlämnande av avropssvar löpt ut.
Efter att öppnande skett omfattas avropssvaren av absolut sekretess vilket innebär att innehållet i dem ska vara hemligt till det att beslut fattats om tilldelning av leveransavtal.
</t>
  </si>
  <si>
    <t>Respektive poäng för ev börkrav läses in under avsnittet Tilldelningskriterier nedan</t>
  </si>
  <si>
    <t xml:space="preserve">Avropande organisation kommer att iakttaga avtalsspärr innan leveransavtal tecknas. </t>
  </si>
  <si>
    <t>Ange tidigaste datum för tecknande av leveransavtal.</t>
  </si>
  <si>
    <t>Blanketten består av en MS Excel 2003 arbetsbok med flera flikar men fungerar i MS Office 2007/2013 också. Gulmarkerade rutor är avsedda att fyllas i av den avropande organisationen. Övriga celler är låsta för redigering. Vissa svarsrutor är försedda med en drop-down-lista där man väljer genom att klicka på aktuellt alternativ. Markeras "Nej" för obligatoriska krav blir svarsrutan röd, som en varning att detta kommer att utesluta leverantören vid utvärdering.</t>
  </si>
  <si>
    <t>Den utvärderingsmodell som används i utvärderingsblanketten är en s.k relativ utvärdering
Betygssättningen av det enskilda priset och poängsumman för det enskilda 
tilldelningskriteriet sker i relation till både den högsta och lägsta poängsumman resp det högsta och lägsta
priset bland inkomna avropssvar.  Avropssvar med högsta poängsumman respektive lägsta pris erhåller betyget 10. Övriga avropssvar erhåller betyg i relation till det avropssvar som fått högsta erhållna poängsumma respektive lägsta offererade pris. Respektive kriteriums betyg viktas sedan i förhållande till angiven procentsats för kriteriet. Summan av de viktade betygen utgör avropssvarets totalbetyg.
Leverantör med högsta totalbetyg tilldelas kontraktet. Viktsättning anges i fliken Tilldelningskriterier genom att 100% fördelas mellan samtliga tilldelningskriterier. 
Formel för betygssättning av kriterier: (avropssvarets poäng/högsta poäng*10)" samt "Formel för betygssättning av pris: (lägsta pris/avropssvarets pris*10)
Observera att mallen även kan användas vid utvärdering enligt lägsta pris.</t>
  </si>
  <si>
    <r>
      <t xml:space="preserve">Avropsblanketten, liksom utvärderingsmallen, finns att ladda ner frånwww.avropa.se under ramavtalsområde </t>
    </r>
    <r>
      <rPr>
        <sz val="10"/>
        <color indexed="10"/>
        <rFont val="Arial"/>
        <family val="2"/>
      </rPr>
      <t>xxx</t>
    </r>
    <r>
      <rPr>
        <sz val="10"/>
        <rFont val="Arial"/>
        <family val="2"/>
      </rPr>
      <t xml:space="preserve"> och fliken ”Gemensamma dokument”. Observera att ett användande av mallen inte är obligatoriskt utan endast ett stöd för att underlätta utvärderingen av inkomna avropssvar.</t>
    </r>
  </si>
  <si>
    <t>Utvärdering av avropssvar</t>
  </si>
  <si>
    <t>Avropsförfrågan - Förnyad konkurrensutsättning av en webbshop</t>
  </si>
  <si>
    <t>Krav på leveranstider</t>
  </si>
  <si>
    <t>Krav på leveransadress</t>
  </si>
  <si>
    <t>Krav på fakturaadress</t>
  </si>
  <si>
    <t>Krav på Leveransadress</t>
  </si>
  <si>
    <t>Tilldelningskriterie 1.</t>
  </si>
  <si>
    <t>Pris</t>
  </si>
  <si>
    <t>Tilldelningskriterie 2. (vid börkrav):</t>
  </si>
  <si>
    <t>Tilldelningskriterie 3. (vid börkrav):</t>
  </si>
  <si>
    <t>Tilldelningskriterie 4. (vid börkrav):</t>
  </si>
  <si>
    <t>Tilldelningskriterie 5. (vid börkrav):</t>
  </si>
  <si>
    <t>Tilldelningskriterie 6. (vid börkrav):</t>
  </si>
  <si>
    <t>Tilldelningskriterie 2</t>
  </si>
  <si>
    <t>Tilldelningskriterie 3</t>
  </si>
  <si>
    <t>Tilldelningskriterie 4</t>
  </si>
  <si>
    <t>Tilldelningskriterie 5</t>
  </si>
  <si>
    <t>Tilldelningskriterie 6</t>
  </si>
  <si>
    <t>Poäng tilldelningskriterie 1</t>
  </si>
  <si>
    <t>Poäng tilldelningskriterie 2</t>
  </si>
  <si>
    <t>Poäng tilldelningskriterie 3</t>
  </si>
  <si>
    <t>Poäng tilldelningskriterie 4</t>
  </si>
  <si>
    <t>Poäng tilldelningskriterie 5</t>
  </si>
  <si>
    <t>Tot Pris</t>
  </si>
  <si>
    <t>Välj tilldelningskriterie</t>
  </si>
  <si>
    <t>Krav på leveranstid</t>
  </si>
  <si>
    <t>Input36</t>
  </si>
  <si>
    <t>Lev ramavtal</t>
  </si>
  <si>
    <t>Offert num</t>
  </si>
  <si>
    <t>Levnamn</t>
  </si>
  <si>
    <t>3333333-3333</t>
  </si>
  <si>
    <t>Lev kontakt</t>
  </si>
  <si>
    <t>Levgat 1</t>
  </si>
  <si>
    <t>Levort</t>
  </si>
  <si>
    <t>levtel</t>
  </si>
  <si>
    <t>levkot@lev.se</t>
  </si>
  <si>
    <t>Faktureringsvillkor och rutiner</t>
  </si>
  <si>
    <t>Tider och genomförande</t>
  </si>
  <si>
    <t>Myndnamn</t>
  </si>
  <si>
    <t>2222222-2222</t>
  </si>
  <si>
    <t>Myndväg 2</t>
  </si>
  <si>
    <t>Myndort</t>
  </si>
  <si>
    <t>från Statens inköpscentrals ramavtal Grundläggande IT</t>
  </si>
  <si>
    <t>96-34-2014</t>
  </si>
</sst>
</file>

<file path=xl/styles.xml><?xml version="1.0" encoding="utf-8"?>
<styleSheet xmlns="http://schemas.openxmlformats.org/spreadsheetml/2006/main">
  <numFmts count="2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yyyy/mm/dd;@"/>
    <numFmt numFmtId="165" formatCode="_-* #,##0\ _k_r_-;\-* #,##0\ _k_r_-;_-* &quot;-&quot;??\ _k_r_-;_-@_-"/>
    <numFmt numFmtId="166" formatCode="0.0%"/>
    <numFmt numFmtId="167" formatCode="#,##0_ ;\-#,##0\ "/>
    <numFmt numFmtId="168" formatCode="0.000%"/>
    <numFmt numFmtId="169" formatCode="0;\-\1;"/>
    <numFmt numFmtId="170" formatCode="0.0;\-\1;"/>
    <numFmt numFmtId="171" formatCode="0.0"/>
    <numFmt numFmtId="172" formatCode="_-* #,##0.0\ _k_r_-;\-* #,##0.0\ _k_r_-;_-* &quot;-&quot;??\ _k_r_-;_-@_-"/>
    <numFmt numFmtId="173" formatCode="&quot;Yes&quot;;&quot;Yes&quot;;&quot;No&quot;"/>
    <numFmt numFmtId="174" formatCode="&quot;True&quot;;&quot;True&quot;;&quot;False&quot;"/>
    <numFmt numFmtId="175" formatCode="&quot;On&quot;;&quot;On&quot;;&quot;Off&quot;"/>
    <numFmt numFmtId="176" formatCode="[$€-2]\ #,##0.00_);[Red]\([$€-2]\ #,##0.00\)"/>
    <numFmt numFmtId="177" formatCode="&quot;Diarienummer &quot;@"/>
    <numFmt numFmtId="178" formatCode="&quot;Diarienummer &quot;0"/>
    <numFmt numFmtId="179" formatCode="0.00;\-\1;"/>
    <numFmt numFmtId="180" formatCode="&quot;Ramavtalsupphandlingens diarienr: &quot;@"/>
    <numFmt numFmtId="181" formatCode="&quot;Ramavtalsupphandlingens &quot;@&quot;  (referensnummer)&quot;"/>
    <numFmt numFmtId="182" formatCode="0;\-0;&quot;&quot;;@"/>
  </numFmts>
  <fonts count="57">
    <font>
      <sz val="10"/>
      <name val="Arial"/>
      <family val="0"/>
    </font>
    <font>
      <sz val="8"/>
      <name val="Arial"/>
      <family val="2"/>
    </font>
    <font>
      <b/>
      <sz val="14"/>
      <name val="Arial"/>
      <family val="2"/>
    </font>
    <font>
      <b/>
      <sz val="10"/>
      <name val="Arial"/>
      <family val="2"/>
    </font>
    <font>
      <b/>
      <sz val="12"/>
      <name val="Arial"/>
      <family val="2"/>
    </font>
    <font>
      <sz val="7"/>
      <name val="Arial"/>
      <family val="2"/>
    </font>
    <font>
      <sz val="12"/>
      <name val="Arial"/>
      <family val="2"/>
    </font>
    <font>
      <b/>
      <sz val="10"/>
      <color indexed="10"/>
      <name val="Arial"/>
      <family val="2"/>
    </font>
    <font>
      <sz val="10"/>
      <color indexed="10"/>
      <name val="Arial"/>
      <family val="2"/>
    </font>
    <font>
      <b/>
      <sz val="8"/>
      <name val="Arial"/>
      <family val="2"/>
    </font>
    <font>
      <b/>
      <sz val="11"/>
      <color indexed="52"/>
      <name val="Calibri"/>
      <family val="2"/>
    </font>
    <font>
      <sz val="11"/>
      <color indexed="17"/>
      <name val="Calibri"/>
      <family val="2"/>
    </font>
    <font>
      <sz val="11"/>
      <color indexed="62"/>
      <name val="Calibri"/>
      <family val="2"/>
    </font>
    <font>
      <sz val="11"/>
      <color indexed="60"/>
      <name val="Calibri"/>
      <family val="2"/>
    </font>
    <font>
      <b/>
      <sz val="18"/>
      <color indexed="56"/>
      <name val="Cambria"/>
      <family val="2"/>
    </font>
    <font>
      <b/>
      <sz val="11"/>
      <color indexed="8"/>
      <name val="Calibri"/>
      <family val="2"/>
    </font>
    <font>
      <sz val="20"/>
      <name val="Arial"/>
      <family val="2"/>
    </font>
    <font>
      <b/>
      <sz val="36"/>
      <name val="Arial"/>
      <family val="2"/>
    </font>
    <font>
      <sz val="10"/>
      <color indexed="8"/>
      <name val="Arial"/>
      <family val="2"/>
    </font>
    <font>
      <sz val="11"/>
      <name val="Arial"/>
      <family val="2"/>
    </font>
    <font>
      <sz val="10"/>
      <color indexed="9"/>
      <name val="Arial"/>
      <family val="2"/>
    </font>
    <font>
      <sz val="20"/>
      <color indexed="10"/>
      <name val="Arial"/>
      <family val="2"/>
    </font>
    <font>
      <b/>
      <sz val="11"/>
      <color indexed="8"/>
      <name val="Arial"/>
      <family val="2"/>
    </font>
    <font>
      <sz val="11"/>
      <color indexed="8"/>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u val="single"/>
      <sz val="10"/>
      <color indexed="20"/>
      <name val="Arial"/>
      <family val="2"/>
    </font>
    <font>
      <i/>
      <sz val="11"/>
      <color indexed="23"/>
      <name val="Calibri"/>
      <family val="2"/>
    </font>
    <font>
      <u val="single"/>
      <sz val="10"/>
      <color indexed="12"/>
      <name val="Arial"/>
      <family val="2"/>
    </font>
    <font>
      <b/>
      <sz val="11"/>
      <color indexed="9"/>
      <name val="Calibri"/>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3"/>
        <bgColor indexed="64"/>
      </patternFill>
    </fill>
    <fill>
      <patternFill patternType="solid">
        <fgColor rgb="FFC6EFCE"/>
        <bgColor indexed="64"/>
      </patternFill>
    </fill>
    <fill>
      <patternFill patternType="solid">
        <fgColor indexed="47"/>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s>
  <borders count="3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style="thin">
        <color indexed="55"/>
      </left>
      <right>
        <color indexed="63"/>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color indexed="63"/>
      </right>
      <top style="thin">
        <color indexed="55"/>
      </top>
      <bottom>
        <color indexed="63"/>
      </bottom>
    </border>
    <border>
      <left style="thin">
        <color indexed="55"/>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style="thin">
        <color indexed="55"/>
      </right>
      <top style="thin">
        <color indexed="55"/>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hair">
        <color indexed="55"/>
      </top>
      <bottom>
        <color indexed="63"/>
      </bottom>
    </border>
    <border>
      <left>
        <color indexed="63"/>
      </left>
      <right>
        <color indexed="63"/>
      </right>
      <top style="hair">
        <color indexed="55"/>
      </top>
      <bottom>
        <color indexed="63"/>
      </bottom>
    </border>
    <border>
      <left style="thin">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thin">
        <color indexed="55"/>
      </right>
      <top style="hair">
        <color indexed="55"/>
      </top>
      <bottom>
        <color indexed="63"/>
      </bottom>
    </border>
    <border>
      <left style="thin"/>
      <right style="thin"/>
      <top style="thin"/>
      <bottom style="thin"/>
    </border>
    <border>
      <left>
        <color indexed="63"/>
      </left>
      <right style="thin">
        <color theme="0" tint="-0.3499799966812134"/>
      </right>
      <top style="thin">
        <color theme="0" tint="-0.3499799966812134"/>
      </top>
      <bottom style="thin">
        <color theme="0" tint="-0.3499799966812134"/>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1" applyNumberFormat="0" applyFont="0" applyAlignment="0" applyProtection="0"/>
    <xf numFmtId="0" fontId="40" fillId="26" borderId="0" applyNumberFormat="0" applyBorder="0" applyAlignment="0" applyProtection="0"/>
    <xf numFmtId="0" fontId="10" fillId="27" borderId="2" applyNumberFormat="0" applyAlignment="0" applyProtection="0"/>
    <xf numFmtId="0" fontId="11" fillId="4" borderId="0" applyNumberFormat="0" applyBorder="0" applyAlignment="0" applyProtection="0"/>
    <xf numFmtId="0" fontId="41" fillId="28" borderId="3" applyNumberFormat="0" applyAlignment="0" applyProtection="0"/>
    <xf numFmtId="0" fontId="42" fillId="2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0" borderId="5" applyNumberFormat="0">
      <alignment vertical="top" wrapText="1"/>
      <protection locked="0"/>
    </xf>
    <xf numFmtId="0" fontId="45" fillId="31" borderId="0" applyNumberFormat="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2" fillId="32" borderId="2" applyNumberFormat="0" applyAlignment="0" applyProtection="0"/>
    <xf numFmtId="0" fontId="50" fillId="33" borderId="3" applyNumberFormat="0" applyAlignment="0" applyProtection="0"/>
    <xf numFmtId="0" fontId="1" fillId="0" borderId="5">
      <alignment vertical="top" wrapText="1"/>
      <protection/>
    </xf>
    <xf numFmtId="0" fontId="51" fillId="0" borderId="9" applyNumberFormat="0" applyFill="0" applyAlignment="0" applyProtection="0"/>
    <xf numFmtId="0" fontId="52" fillId="34" borderId="0" applyNumberFormat="0" applyBorder="0" applyAlignment="0" applyProtection="0"/>
    <xf numFmtId="0" fontId="13" fillId="30" borderId="0" applyNumberFormat="0" applyBorder="0" applyAlignment="0" applyProtection="0"/>
    <xf numFmtId="0" fontId="38" fillId="0" borderId="0">
      <alignment/>
      <protection/>
    </xf>
    <xf numFmtId="0" fontId="0" fillId="0" borderId="0">
      <alignment/>
      <protection/>
    </xf>
    <xf numFmtId="0" fontId="0" fillId="0" borderId="0">
      <alignment/>
      <protection/>
    </xf>
    <xf numFmtId="0" fontId="38" fillId="0" borderId="0">
      <alignment/>
      <protection/>
    </xf>
    <xf numFmtId="0" fontId="0" fillId="35" borderId="10" applyNumberFormat="0" applyFont="0" applyAlignment="0" applyProtection="0"/>
    <xf numFmtId="0" fontId="53" fillId="28" borderId="11" applyNumberFormat="0" applyAlignment="0" applyProtection="0"/>
    <xf numFmtId="9" fontId="0" fillId="0" borderId="0" applyFont="0" applyFill="0" applyBorder="0" applyAlignment="0" applyProtection="0"/>
    <xf numFmtId="9" fontId="0" fillId="0" borderId="0" applyFont="0" applyFill="0" applyBorder="0" applyAlignment="0" applyProtection="0"/>
    <xf numFmtId="167" fontId="0" fillId="36" borderId="5">
      <alignment/>
      <protection/>
    </xf>
    <xf numFmtId="167" fontId="0" fillId="30" borderId="5">
      <alignment/>
      <protection locked="0"/>
    </xf>
    <xf numFmtId="0" fontId="14" fillId="0" borderId="0" applyNumberFormat="0" applyFill="0" applyBorder="0" applyAlignment="0" applyProtection="0"/>
    <xf numFmtId="0" fontId="15" fillId="0" borderId="12" applyNumberFormat="0" applyFill="0" applyAlignment="0" applyProtection="0"/>
    <xf numFmtId="0" fontId="54" fillId="0" borderId="0" applyNumberFormat="0" applyFill="0" applyBorder="0" applyAlignment="0" applyProtection="0"/>
    <xf numFmtId="0" fontId="55" fillId="0" borderId="13" applyNumberFormat="0" applyFill="0" applyAlignment="0" applyProtection="0"/>
    <xf numFmtId="43" fontId="0" fillId="0" borderId="0" applyFont="0" applyFill="0" applyBorder="0" applyAlignment="0" applyProtection="0"/>
    <xf numFmtId="0" fontId="56" fillId="0" borderId="0" applyNumberFormat="0" applyFill="0" applyBorder="0" applyAlignment="0" applyProtection="0"/>
  </cellStyleXfs>
  <cellXfs count="238">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vertical="top"/>
    </xf>
    <xf numFmtId="0" fontId="0" fillId="0" borderId="0" xfId="0" applyFont="1" applyBorder="1" applyAlignment="1">
      <alignment/>
    </xf>
    <xf numFmtId="0" fontId="0" fillId="0" borderId="0" xfId="0" applyFont="1" applyBorder="1" applyAlignment="1">
      <alignment horizontal="left"/>
    </xf>
    <xf numFmtId="0" fontId="0" fillId="0" borderId="0" xfId="0" applyFont="1" applyAlignment="1">
      <alignment horizontal="left"/>
    </xf>
    <xf numFmtId="0" fontId="0" fillId="0" borderId="0" xfId="0" applyFont="1" applyAlignment="1">
      <alignment horizontal="right"/>
    </xf>
    <xf numFmtId="0" fontId="4" fillId="0" borderId="0" xfId="0" applyFont="1" applyAlignment="1">
      <alignment/>
    </xf>
    <xf numFmtId="0" fontId="0" fillId="37" borderId="0" xfId="0" applyFont="1" applyFill="1" applyAlignment="1">
      <alignment/>
    </xf>
    <xf numFmtId="0" fontId="0" fillId="37" borderId="0" xfId="0" applyFont="1" applyFill="1" applyBorder="1" applyAlignment="1">
      <alignment/>
    </xf>
    <xf numFmtId="0" fontId="0" fillId="0" borderId="0" xfId="0" applyFont="1" applyBorder="1" applyAlignment="1">
      <alignment vertical="top" wrapText="1"/>
    </xf>
    <xf numFmtId="0" fontId="2" fillId="0" borderId="0" xfId="0" applyFont="1" applyAlignment="1" applyProtection="1">
      <alignment/>
      <protection locked="0"/>
    </xf>
    <xf numFmtId="0" fontId="0" fillId="0" borderId="0" xfId="0" applyFont="1" applyAlignment="1">
      <alignment vertical="center"/>
    </xf>
    <xf numFmtId="9" fontId="3" fillId="0" borderId="0" xfId="0" applyNumberFormat="1" applyFont="1" applyBorder="1" applyAlignment="1">
      <alignment horizontal="left" vertical="top"/>
    </xf>
    <xf numFmtId="0" fontId="0" fillId="0" borderId="14" xfId="0" applyFont="1" applyBorder="1" applyAlignment="1">
      <alignment horizontal="right"/>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4" xfId="0" applyFont="1" applyBorder="1" applyAlignment="1">
      <alignment/>
    </xf>
    <xf numFmtId="0" fontId="5" fillId="0" borderId="14" xfId="0" applyFont="1" applyFill="1" applyBorder="1" applyAlignment="1">
      <alignment horizontal="center"/>
    </xf>
    <xf numFmtId="170" fontId="6" fillId="0" borderId="0" xfId="0" applyNumberFormat="1" applyFont="1" applyBorder="1" applyAlignment="1">
      <alignment horizontal="right"/>
    </xf>
    <xf numFmtId="169" fontId="6" fillId="0" borderId="0" xfId="0" applyNumberFormat="1" applyFont="1" applyBorder="1" applyAlignment="1">
      <alignment horizontal="right"/>
    </xf>
    <xf numFmtId="0" fontId="3" fillId="0" borderId="20" xfId="0" applyFont="1" applyBorder="1" applyAlignment="1">
      <alignment/>
    </xf>
    <xf numFmtId="0" fontId="0" fillId="37" borderId="17" xfId="0" applyFont="1" applyFill="1" applyBorder="1" applyAlignment="1">
      <alignment/>
    </xf>
    <xf numFmtId="0" fontId="0" fillId="0" borderId="0" xfId="0"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22" xfId="0" applyFont="1" applyBorder="1" applyAlignment="1">
      <alignment vertical="top"/>
    </xf>
    <xf numFmtId="0" fontId="0" fillId="0" borderId="0" xfId="0" applyFont="1" applyBorder="1" applyAlignment="1">
      <alignment horizontal="left" vertical="top" wrapText="1"/>
    </xf>
    <xf numFmtId="0" fontId="0" fillId="0" borderId="0" xfId="0" applyFont="1" applyAlignment="1">
      <alignment vertical="top" wrapText="1"/>
    </xf>
    <xf numFmtId="0" fontId="3" fillId="0" borderId="0" xfId="0" applyFont="1" applyBorder="1" applyAlignment="1">
      <alignment vertical="center"/>
    </xf>
    <xf numFmtId="0" fontId="1" fillId="0" borderId="22" xfId="0" applyFont="1" applyBorder="1" applyAlignment="1">
      <alignment vertical="center" wrapText="1"/>
    </xf>
    <xf numFmtId="0" fontId="1" fillId="0" borderId="15" xfId="0" applyFont="1" applyBorder="1" applyAlignment="1">
      <alignment/>
    </xf>
    <xf numFmtId="0" fontId="1" fillId="0" borderId="23" xfId="0" applyFont="1" applyBorder="1" applyAlignment="1">
      <alignment/>
    </xf>
    <xf numFmtId="0" fontId="0" fillId="0" borderId="17" xfId="0" applyFont="1" applyBorder="1" applyAlignment="1">
      <alignment vertical="center" wrapText="1"/>
    </xf>
    <xf numFmtId="0" fontId="0" fillId="0" borderId="18" xfId="0" applyFont="1" applyBorder="1" applyAlignment="1">
      <alignment vertical="center"/>
    </xf>
    <xf numFmtId="0" fontId="3" fillId="0" borderId="17" xfId="0" applyFont="1" applyBorder="1" applyAlignment="1">
      <alignment vertical="center" wrapText="1"/>
    </xf>
    <xf numFmtId="0" fontId="38" fillId="0" borderId="0" xfId="66">
      <alignment/>
      <protection/>
    </xf>
    <xf numFmtId="0" fontId="15" fillId="0" borderId="0" xfId="66" applyFont="1">
      <alignment/>
      <protection/>
    </xf>
    <xf numFmtId="0" fontId="2" fillId="0" borderId="0" xfId="0" applyFont="1" applyBorder="1" applyAlignment="1">
      <alignment horizontal="right"/>
    </xf>
    <xf numFmtId="0" fontId="2" fillId="0" borderId="0" xfId="0" applyFont="1" applyBorder="1" applyAlignment="1">
      <alignment/>
    </xf>
    <xf numFmtId="0" fontId="5" fillId="0" borderId="0" xfId="0" applyFont="1" applyFill="1" applyBorder="1" applyAlignment="1">
      <alignment horizontal="center"/>
    </xf>
    <xf numFmtId="170" fontId="0" fillId="0" borderId="0" xfId="0" applyNumberFormat="1" applyFont="1" applyBorder="1" applyAlignment="1">
      <alignment horizontal="right"/>
    </xf>
    <xf numFmtId="169" fontId="0" fillId="0" borderId="0" xfId="0" applyNumberFormat="1" applyFont="1" applyBorder="1" applyAlignment="1">
      <alignment/>
    </xf>
    <xf numFmtId="0" fontId="1" fillId="37" borderId="0" xfId="0" applyFont="1" applyFill="1" applyAlignment="1">
      <alignment vertical="center"/>
    </xf>
    <xf numFmtId="0" fontId="1" fillId="37" borderId="17" xfId="0" applyFont="1" applyFill="1" applyBorder="1" applyAlignment="1">
      <alignment vertical="center"/>
    </xf>
    <xf numFmtId="0" fontId="9" fillId="0" borderId="0" xfId="0" applyFont="1" applyFill="1" applyBorder="1" applyAlignment="1">
      <alignment vertical="center"/>
    </xf>
    <xf numFmtId="0" fontId="0" fillId="37" borderId="0" xfId="0" applyFont="1" applyFill="1" applyBorder="1" applyAlignment="1">
      <alignment horizontal="centerContinuous" vertical="center"/>
    </xf>
    <xf numFmtId="0" fontId="0" fillId="0" borderId="0" xfId="0" applyAlignment="1">
      <alignment vertical="center"/>
    </xf>
    <xf numFmtId="0" fontId="0" fillId="0" borderId="17" xfId="0" applyFont="1" applyBorder="1" applyAlignment="1">
      <alignment vertical="center"/>
    </xf>
    <xf numFmtId="0" fontId="0" fillId="37" borderId="16" xfId="0" applyFont="1" applyFill="1" applyBorder="1" applyAlignment="1">
      <alignment/>
    </xf>
    <xf numFmtId="0" fontId="4" fillId="0" borderId="20" xfId="0" applyFont="1" applyFill="1" applyBorder="1" applyAlignment="1">
      <alignment/>
    </xf>
    <xf numFmtId="0" fontId="0" fillId="37" borderId="24" xfId="0" applyFont="1" applyFill="1" applyBorder="1" applyAlignment="1">
      <alignment/>
    </xf>
    <xf numFmtId="0" fontId="0" fillId="0" borderId="19" xfId="0" applyFont="1" applyBorder="1" applyAlignment="1">
      <alignment horizontal="right"/>
    </xf>
    <xf numFmtId="0" fontId="0" fillId="0" borderId="20" xfId="0" applyFont="1" applyBorder="1" applyAlignment="1">
      <alignment horizontal="right"/>
    </xf>
    <xf numFmtId="0" fontId="1" fillId="0" borderId="17" xfId="0" applyFont="1" applyBorder="1" applyAlignment="1">
      <alignment vertical="top"/>
    </xf>
    <xf numFmtId="0" fontId="1" fillId="0" borderId="24" xfId="0" applyFont="1" applyFill="1" applyBorder="1" applyAlignment="1">
      <alignment horizontal="center" vertical="top" textRotation="180" wrapText="1"/>
    </xf>
    <xf numFmtId="0" fontId="0" fillId="30" borderId="25" xfId="0" applyFont="1" applyFill="1" applyBorder="1" applyAlignment="1" applyProtection="1">
      <alignment horizontal="center"/>
      <protection locked="0"/>
    </xf>
    <xf numFmtId="0" fontId="0" fillId="0" borderId="23" xfId="0" applyFont="1" applyBorder="1" applyAlignment="1" applyProtection="1">
      <alignment horizontal="left" vertical="top"/>
      <protection/>
    </xf>
    <xf numFmtId="0" fontId="0" fillId="0" borderId="0" xfId="0" applyFont="1" applyBorder="1" applyAlignment="1" applyProtection="1">
      <alignment horizontal="left"/>
      <protection/>
    </xf>
    <xf numFmtId="1" fontId="0" fillId="0" borderId="25" xfId="0" applyNumberFormat="1" applyFont="1" applyFill="1" applyBorder="1" applyAlignment="1" applyProtection="1">
      <alignment horizontal="center"/>
      <protection/>
    </xf>
    <xf numFmtId="0" fontId="0" fillId="0" borderId="23" xfId="0" applyFont="1" applyBorder="1" applyAlignment="1" applyProtection="1">
      <alignment horizontal="left"/>
      <protection/>
    </xf>
    <xf numFmtId="0" fontId="0" fillId="0" borderId="25" xfId="0" applyNumberFormat="1" applyFont="1" applyFill="1" applyBorder="1" applyAlignment="1" applyProtection="1">
      <alignment horizontal="center"/>
      <protection/>
    </xf>
    <xf numFmtId="0" fontId="0" fillId="0" borderId="25" xfId="0" applyFont="1" applyFill="1" applyBorder="1" applyAlignment="1" applyProtection="1">
      <alignment horizontal="center"/>
      <protection/>
    </xf>
    <xf numFmtId="0" fontId="0" fillId="0" borderId="20" xfId="0" applyFont="1" applyBorder="1" applyAlignment="1" applyProtection="1">
      <alignment/>
      <protection/>
    </xf>
    <xf numFmtId="0" fontId="0" fillId="0" borderId="20" xfId="0" applyFont="1" applyFill="1" applyBorder="1" applyAlignment="1" applyProtection="1">
      <alignment/>
      <protection/>
    </xf>
    <xf numFmtId="0" fontId="3" fillId="0" borderId="14" xfId="0" applyFont="1" applyBorder="1" applyAlignment="1" applyProtection="1">
      <alignment/>
      <protection/>
    </xf>
    <xf numFmtId="0" fontId="3" fillId="0" borderId="14" xfId="0" applyFont="1" applyFill="1"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9" fontId="3" fillId="0" borderId="0" xfId="0" applyNumberFormat="1" applyFont="1" applyBorder="1" applyAlignment="1" applyProtection="1">
      <alignment horizontal="left" vertical="top"/>
      <protection/>
    </xf>
    <xf numFmtId="9" fontId="3" fillId="0" borderId="0" xfId="0" applyNumberFormat="1" applyFont="1" applyFill="1" applyBorder="1" applyAlignment="1" applyProtection="1">
      <alignment horizontal="center" vertical="top"/>
      <protection/>
    </xf>
    <xf numFmtId="0" fontId="3" fillId="0" borderId="0" xfId="0" applyFont="1" applyBorder="1" applyAlignment="1" applyProtection="1">
      <alignment horizontal="left"/>
      <protection/>
    </xf>
    <xf numFmtId="0" fontId="0" fillId="0" borderId="14" xfId="0" applyFont="1" applyBorder="1" applyAlignment="1" applyProtection="1">
      <alignment horizontal="left"/>
      <protection/>
    </xf>
    <xf numFmtId="0" fontId="5" fillId="0" borderId="14" xfId="0" applyFont="1" applyFill="1" applyBorder="1" applyAlignment="1" applyProtection="1">
      <alignment horizontal="center"/>
      <protection/>
    </xf>
    <xf numFmtId="0" fontId="0" fillId="0" borderId="0" xfId="0" applyFont="1" applyFill="1" applyBorder="1" applyAlignment="1" applyProtection="1">
      <alignment horizontal="right"/>
      <protection/>
    </xf>
    <xf numFmtId="0" fontId="3" fillId="0" borderId="0" xfId="0" applyFont="1" applyFill="1" applyBorder="1" applyAlignment="1" applyProtection="1">
      <alignment/>
      <protection/>
    </xf>
    <xf numFmtId="0" fontId="0" fillId="0" borderId="20" xfId="0" applyBorder="1" applyAlignment="1" applyProtection="1">
      <alignment/>
      <protection/>
    </xf>
    <xf numFmtId="0" fontId="0" fillId="0" borderId="20" xfId="0" applyFill="1" applyBorder="1" applyAlignment="1" applyProtection="1">
      <alignment/>
      <protection/>
    </xf>
    <xf numFmtId="0" fontId="9" fillId="0" borderId="0" xfId="0" applyFont="1" applyFill="1" applyBorder="1" applyAlignment="1" applyProtection="1">
      <alignment horizontal="centerContinuous" vertical="center"/>
      <protection/>
    </xf>
    <xf numFmtId="0" fontId="1" fillId="0" borderId="21" xfId="0" applyFont="1" applyFill="1" applyBorder="1" applyAlignment="1" applyProtection="1">
      <alignment horizontal="centerContinuous" vertical="center"/>
      <protection/>
    </xf>
    <xf numFmtId="0" fontId="0" fillId="0" borderId="14" xfId="0" applyFont="1" applyBorder="1" applyAlignment="1" applyProtection="1">
      <alignment horizontal="right"/>
      <protection/>
    </xf>
    <xf numFmtId="0" fontId="0" fillId="0" borderId="0" xfId="0" applyFont="1" applyBorder="1" applyAlignment="1" applyProtection="1">
      <alignment horizontal="right"/>
      <protection/>
    </xf>
    <xf numFmtId="0" fontId="3" fillId="0" borderId="20" xfId="0" applyFont="1" applyBorder="1" applyAlignment="1" applyProtection="1">
      <alignment horizontal="left"/>
      <protection/>
    </xf>
    <xf numFmtId="0" fontId="3" fillId="0" borderId="2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horizontal="right"/>
      <protection/>
    </xf>
    <xf numFmtId="0" fontId="8" fillId="0" borderId="0" xfId="0" applyFont="1" applyBorder="1" applyAlignment="1" applyProtection="1">
      <alignment horizontal="righ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0" fillId="0" borderId="0" xfId="0" applyFont="1" applyAlignment="1" applyProtection="1">
      <alignment horizontal="left"/>
      <protection/>
    </xf>
    <xf numFmtId="0" fontId="0" fillId="0" borderId="20" xfId="0" applyFont="1" applyBorder="1" applyAlignment="1" applyProtection="1">
      <alignment horizontal="left"/>
      <protection/>
    </xf>
    <xf numFmtId="9" fontId="3" fillId="0" borderId="0" xfId="0" applyNumberFormat="1" applyFont="1" applyBorder="1" applyAlignment="1" applyProtection="1">
      <alignment horizontal="left"/>
      <protection/>
    </xf>
    <xf numFmtId="3" fontId="0" fillId="0" borderId="25" xfId="0" applyNumberFormat="1" applyFont="1" applyBorder="1" applyAlignment="1" applyProtection="1">
      <alignment/>
      <protection/>
    </xf>
    <xf numFmtId="0" fontId="20" fillId="0" borderId="0" xfId="0" applyFont="1" applyBorder="1" applyAlignment="1" applyProtection="1">
      <alignment/>
      <protection/>
    </xf>
    <xf numFmtId="9" fontId="0" fillId="0" borderId="0" xfId="0" applyNumberFormat="1" applyFont="1" applyAlignment="1" applyProtection="1">
      <alignment/>
      <protection/>
    </xf>
    <xf numFmtId="0" fontId="4" fillId="0" borderId="0" xfId="0" applyFont="1" applyAlignment="1" applyProtection="1">
      <alignment horizontal="left"/>
      <protection/>
    </xf>
    <xf numFmtId="169" fontId="4" fillId="0" borderId="25" xfId="0" applyNumberFormat="1" applyFont="1" applyBorder="1" applyAlignment="1" applyProtection="1">
      <alignment/>
      <protection/>
    </xf>
    <xf numFmtId="0" fontId="8" fillId="0" borderId="17" xfId="0" applyFont="1" applyBorder="1" applyAlignment="1">
      <alignment/>
    </xf>
    <xf numFmtId="179" fontId="0" fillId="0" borderId="25" xfId="0" applyNumberFormat="1" applyFont="1" applyBorder="1" applyAlignment="1" applyProtection="1">
      <alignment horizontal="right"/>
      <protection/>
    </xf>
    <xf numFmtId="179" fontId="4" fillId="0" borderId="25" xfId="0" applyNumberFormat="1" applyFont="1" applyBorder="1" applyAlignment="1" applyProtection="1">
      <alignment/>
      <protection/>
    </xf>
    <xf numFmtId="0" fontId="8" fillId="0" borderId="0" xfId="0" applyFont="1" applyBorder="1" applyAlignment="1">
      <alignment/>
    </xf>
    <xf numFmtId="0" fontId="1" fillId="30" borderId="26" xfId="0" applyFont="1" applyFill="1" applyBorder="1" applyAlignment="1" applyProtection="1">
      <alignment/>
      <protection locked="0"/>
    </xf>
    <xf numFmtId="0" fontId="1" fillId="30" borderId="27" xfId="0" applyFont="1" applyFill="1" applyBorder="1" applyAlignment="1" applyProtection="1">
      <alignment/>
      <protection locked="0"/>
    </xf>
    <xf numFmtId="0" fontId="1" fillId="30" borderId="17" xfId="0" applyFont="1" applyFill="1" applyBorder="1" applyAlignment="1" applyProtection="1">
      <alignment horizontal="left" vertical="center" wrapText="1"/>
      <protection locked="0"/>
    </xf>
    <xf numFmtId="0" fontId="0" fillId="0" borderId="17" xfId="0" applyFont="1" applyBorder="1" applyAlignment="1">
      <alignment vertical="top" wrapText="1"/>
    </xf>
    <xf numFmtId="0" fontId="0" fillId="0" borderId="28" xfId="0" applyFont="1" applyBorder="1" applyAlignment="1">
      <alignment vertical="top" wrapText="1"/>
    </xf>
    <xf numFmtId="0" fontId="0" fillId="0" borderId="29" xfId="0" applyFont="1" applyBorder="1" applyAlignment="1">
      <alignment vertical="top" wrapText="1"/>
    </xf>
    <xf numFmtId="0" fontId="1" fillId="30" borderId="0" xfId="0" applyFont="1" applyFill="1" applyBorder="1" applyAlignment="1" applyProtection="1">
      <alignment horizontal="left" vertical="center" wrapText="1"/>
      <protection locked="0"/>
    </xf>
    <xf numFmtId="0" fontId="1" fillId="30" borderId="30" xfId="0" applyFont="1" applyFill="1" applyBorder="1" applyAlignment="1" applyProtection="1">
      <alignment/>
      <protection locked="0"/>
    </xf>
    <xf numFmtId="0" fontId="1" fillId="30" borderId="18" xfId="0" applyFont="1" applyFill="1" applyBorder="1" applyAlignment="1" applyProtection="1">
      <alignment horizontal="left" vertical="center" wrapText="1"/>
      <protection locked="0"/>
    </xf>
    <xf numFmtId="0" fontId="16" fillId="0" borderId="0" xfId="68" applyFont="1" applyAlignment="1" applyProtection="1">
      <alignment horizontal="center"/>
      <protection/>
    </xf>
    <xf numFmtId="0" fontId="16" fillId="0" borderId="0" xfId="68" applyFont="1" applyProtection="1">
      <alignment/>
      <protection/>
    </xf>
    <xf numFmtId="0" fontId="0" fillId="0" borderId="0" xfId="68" applyFont="1" applyProtection="1">
      <alignment/>
      <protection/>
    </xf>
    <xf numFmtId="0" fontId="17" fillId="0" borderId="0" xfId="68" applyFont="1" applyAlignment="1" applyProtection="1">
      <alignment horizontal="center"/>
      <protection/>
    </xf>
    <xf numFmtId="0" fontId="0" fillId="0" borderId="0" xfId="67" applyFont="1" applyProtection="1">
      <alignment/>
      <protection/>
    </xf>
    <xf numFmtId="0" fontId="0" fillId="0" borderId="0" xfId="67" applyFont="1" applyAlignment="1" applyProtection="1">
      <alignment/>
      <protection/>
    </xf>
    <xf numFmtId="0" fontId="16" fillId="0" borderId="0" xfId="67" applyFont="1" applyAlignment="1" applyProtection="1">
      <alignment horizontal="center"/>
      <protection/>
    </xf>
    <xf numFmtId="0" fontId="16" fillId="0" borderId="0" xfId="67" applyFont="1" applyProtection="1">
      <alignment/>
      <protection/>
    </xf>
    <xf numFmtId="0" fontId="21" fillId="0" borderId="0" xfId="67" applyFont="1" applyProtection="1">
      <alignment/>
      <protection/>
    </xf>
    <xf numFmtId="0" fontId="6" fillId="0" borderId="0" xfId="67" applyFont="1" applyAlignment="1" applyProtection="1">
      <alignment horizontal="center"/>
      <protection/>
    </xf>
    <xf numFmtId="0" fontId="0" fillId="0" borderId="0" xfId="67" applyAlignment="1" applyProtection="1">
      <alignment wrapText="1"/>
      <protection/>
    </xf>
    <xf numFmtId="0" fontId="0" fillId="0" borderId="0" xfId="67" applyFont="1" applyAlignment="1" applyProtection="1">
      <alignment horizontal="left" vertical="top" wrapText="1"/>
      <protection/>
    </xf>
    <xf numFmtId="0" fontId="4" fillId="0" borderId="0" xfId="67" applyFont="1" applyAlignment="1" applyProtection="1">
      <alignment horizontal="left"/>
      <protection/>
    </xf>
    <xf numFmtId="0" fontId="3" fillId="0" borderId="0" xfId="67" applyFont="1" applyProtection="1">
      <alignment/>
      <protection/>
    </xf>
    <xf numFmtId="0" fontId="3" fillId="0" borderId="0" xfId="67" applyFont="1" applyAlignment="1" applyProtection="1">
      <alignment vertical="center"/>
      <protection/>
    </xf>
    <xf numFmtId="0" fontId="3" fillId="0" borderId="0" xfId="67" applyFont="1" applyAlignment="1" applyProtection="1">
      <alignment horizontal="left" vertical="center"/>
      <protection/>
    </xf>
    <xf numFmtId="0" fontId="3" fillId="0" borderId="0" xfId="67" applyFont="1" applyAlignment="1" applyProtection="1">
      <alignment horizontal="left" vertical="center" wrapText="1"/>
      <protection/>
    </xf>
    <xf numFmtId="0" fontId="15" fillId="0" borderId="0" xfId="0" applyFont="1" applyAlignment="1">
      <alignment/>
    </xf>
    <xf numFmtId="0" fontId="0" fillId="0" borderId="24" xfId="0" applyFont="1" applyBorder="1" applyAlignment="1">
      <alignment/>
    </xf>
    <xf numFmtId="3" fontId="0" fillId="0" borderId="18" xfId="0" applyNumberFormat="1" applyFont="1" applyBorder="1" applyAlignment="1">
      <alignment/>
    </xf>
    <xf numFmtId="170" fontId="0" fillId="0" borderId="18" xfId="0" applyNumberFormat="1" applyFont="1" applyBorder="1" applyAlignment="1">
      <alignment/>
    </xf>
    <xf numFmtId="0" fontId="0" fillId="0" borderId="0" xfId="0" applyFont="1" applyAlignment="1">
      <alignment/>
    </xf>
    <xf numFmtId="0" fontId="0" fillId="0" borderId="17" xfId="0" applyFont="1" applyBorder="1" applyAlignment="1">
      <alignment/>
    </xf>
    <xf numFmtId="0" fontId="0" fillId="0" borderId="15" xfId="0" applyFont="1" applyBorder="1" applyAlignment="1">
      <alignment/>
    </xf>
    <xf numFmtId="0" fontId="0" fillId="0" borderId="0" xfId="0" applyAlignment="1">
      <alignment/>
    </xf>
    <xf numFmtId="0" fontId="0" fillId="0" borderId="15" xfId="0" applyFont="1" applyBorder="1" applyAlignment="1" applyProtection="1">
      <alignment horizontal="left"/>
      <protection/>
    </xf>
    <xf numFmtId="0" fontId="0" fillId="0" borderId="15" xfId="0" applyFont="1" applyFill="1" applyBorder="1" applyAlignment="1" applyProtection="1">
      <alignment horizontal="center"/>
      <protection/>
    </xf>
    <xf numFmtId="165" fontId="0" fillId="0" borderId="25" xfId="0" applyNumberFormat="1" applyFont="1" applyBorder="1" applyAlignment="1" applyProtection="1">
      <alignment/>
      <protection/>
    </xf>
    <xf numFmtId="0" fontId="1" fillId="0" borderId="25" xfId="0" applyNumberFormat="1" applyFont="1" applyFill="1" applyBorder="1" applyAlignment="1" applyProtection="1">
      <alignment horizontal="center" vertical="top" textRotation="180" wrapText="1"/>
      <protection/>
    </xf>
    <xf numFmtId="0" fontId="16" fillId="0" borderId="0" xfId="0" applyFont="1" applyAlignment="1">
      <alignment horizontal="center"/>
    </xf>
    <xf numFmtId="0" fontId="18" fillId="0" borderId="0" xfId="0" applyFont="1" applyAlignment="1">
      <alignment/>
    </xf>
    <xf numFmtId="0" fontId="0" fillId="0" borderId="0" xfId="0" applyFont="1" applyAlignment="1">
      <alignment wrapText="1"/>
    </xf>
    <xf numFmtId="0" fontId="3" fillId="0" borderId="0" xfId="0" applyFont="1" applyBorder="1" applyAlignment="1" applyProtection="1">
      <alignment/>
      <protection/>
    </xf>
    <xf numFmtId="0" fontId="0" fillId="0" borderId="14" xfId="0" applyFont="1" applyBorder="1" applyAlignment="1">
      <alignment vertical="top"/>
    </xf>
    <xf numFmtId="0" fontId="20" fillId="0" borderId="14" xfId="0" applyFont="1" applyBorder="1" applyAlignment="1" applyProtection="1">
      <alignment horizontal="right"/>
      <protection/>
    </xf>
    <xf numFmtId="0" fontId="22" fillId="38" borderId="31" xfId="66" applyFont="1" applyFill="1" applyBorder="1" applyAlignment="1">
      <alignment wrapText="1"/>
      <protection/>
    </xf>
    <xf numFmtId="0" fontId="22" fillId="0" borderId="31" xfId="66" applyFont="1" applyBorder="1" applyProtection="1">
      <alignment/>
      <protection locked="0"/>
    </xf>
    <xf numFmtId="0" fontId="22" fillId="0" borderId="31" xfId="66" applyFont="1" applyBorder="1" applyAlignment="1" applyProtection="1">
      <alignment wrapText="1"/>
      <protection locked="0"/>
    </xf>
    <xf numFmtId="0" fontId="23" fillId="0" borderId="0" xfId="66" applyFont="1">
      <alignment/>
      <protection/>
    </xf>
    <xf numFmtId="0" fontId="23" fillId="38" borderId="31" xfId="66" applyFont="1" applyFill="1" applyBorder="1" applyAlignment="1">
      <alignment wrapText="1"/>
      <protection/>
    </xf>
    <xf numFmtId="0" fontId="23" fillId="0" borderId="31" xfId="66" applyFont="1" applyBorder="1" applyProtection="1">
      <alignment/>
      <protection locked="0"/>
    </xf>
    <xf numFmtId="0" fontId="23" fillId="0" borderId="31" xfId="66" applyFont="1" applyBorder="1" applyAlignment="1" applyProtection="1">
      <alignment wrapText="1"/>
      <protection locked="0"/>
    </xf>
    <xf numFmtId="0" fontId="23" fillId="30" borderId="31" xfId="66" applyFont="1" applyFill="1" applyBorder="1" applyAlignment="1">
      <alignment wrapText="1"/>
      <protection/>
    </xf>
    <xf numFmtId="9" fontId="23" fillId="0" borderId="31" xfId="72" applyFont="1" applyBorder="1" applyAlignment="1" applyProtection="1">
      <alignment wrapText="1"/>
      <protection locked="0"/>
    </xf>
    <xf numFmtId="0" fontId="23" fillId="4" borderId="31" xfId="66" applyFont="1" applyFill="1" applyBorder="1" applyAlignment="1">
      <alignment wrapText="1"/>
      <protection/>
    </xf>
    <xf numFmtId="0" fontId="23" fillId="0" borderId="0" xfId="66" applyFont="1" applyAlignment="1">
      <alignment wrapText="1"/>
      <protection/>
    </xf>
    <xf numFmtId="0" fontId="23" fillId="0" borderId="0" xfId="66" applyFont="1" applyProtection="1">
      <alignment/>
      <protection locked="0"/>
    </xf>
    <xf numFmtId="0" fontId="23" fillId="0" borderId="0" xfId="66" applyFont="1" applyAlignment="1" applyProtection="1">
      <alignment wrapText="1"/>
      <protection locked="0"/>
    </xf>
    <xf numFmtId="0" fontId="19" fillId="0" borderId="0" xfId="0" applyFont="1" applyAlignment="1" applyProtection="1">
      <alignment vertical="top" wrapText="1"/>
      <protection locked="0"/>
    </xf>
    <xf numFmtId="0" fontId="19" fillId="0" borderId="31" xfId="0" applyFont="1" applyBorder="1" applyAlignment="1" applyProtection="1">
      <alignment vertical="top"/>
      <protection locked="0"/>
    </xf>
    <xf numFmtId="0" fontId="19" fillId="0" borderId="31" xfId="0" applyFont="1" applyBorder="1" applyAlignment="1" applyProtection="1">
      <alignment vertical="top" wrapText="1"/>
      <protection locked="0"/>
    </xf>
    <xf numFmtId="43" fontId="0" fillId="0" borderId="25" xfId="0" applyNumberFormat="1" applyFont="1" applyBorder="1" applyAlignment="1" applyProtection="1">
      <alignment horizontal="left"/>
      <protection/>
    </xf>
    <xf numFmtId="0" fontId="24" fillId="0" borderId="0" xfId="0" applyFont="1" applyAlignment="1">
      <alignment/>
    </xf>
    <xf numFmtId="0" fontId="8" fillId="0" borderId="0" xfId="67" applyFont="1" applyProtection="1">
      <alignment/>
      <protection/>
    </xf>
    <xf numFmtId="14" fontId="0" fillId="37" borderId="5" xfId="0" applyNumberFormat="1" applyFont="1" applyFill="1" applyBorder="1" applyAlignment="1">
      <alignment vertical="center" wrapText="1"/>
    </xf>
    <xf numFmtId="9" fontId="0" fillId="39" borderId="25" xfId="0" applyNumberFormat="1" applyFont="1" applyFill="1" applyBorder="1" applyAlignment="1" applyProtection="1">
      <alignment horizontal="right"/>
      <protection locked="0"/>
    </xf>
    <xf numFmtId="167" fontId="0" fillId="0" borderId="25" xfId="45" applyNumberFormat="1" applyFont="1" applyFill="1" applyBorder="1" applyAlignment="1" applyProtection="1">
      <alignment horizontal="right"/>
      <protection/>
    </xf>
    <xf numFmtId="180" fontId="6" fillId="0" borderId="0" xfId="0" applyNumberFormat="1" applyFont="1" applyAlignment="1">
      <alignment horizontal="center"/>
    </xf>
    <xf numFmtId="171" fontId="0" fillId="0" borderId="0" xfId="68" applyNumberFormat="1" applyFont="1" applyAlignment="1">
      <alignment horizontal="center"/>
      <protection/>
    </xf>
    <xf numFmtId="0" fontId="0" fillId="0" borderId="0" xfId="0" applyFont="1" applyFill="1" applyAlignment="1">
      <alignment/>
    </xf>
    <xf numFmtId="0" fontId="0" fillId="0" borderId="17" xfId="0" applyFont="1" applyFill="1" applyBorder="1" applyAlignment="1">
      <alignment/>
    </xf>
    <xf numFmtId="0" fontId="0" fillId="0" borderId="15" xfId="0" applyFont="1" applyFill="1" applyBorder="1" applyAlignment="1">
      <alignment/>
    </xf>
    <xf numFmtId="0" fontId="0" fillId="0" borderId="23" xfId="0" applyFont="1" applyFill="1" applyBorder="1" applyAlignment="1" applyProtection="1">
      <alignment horizontal="left"/>
      <protection/>
    </xf>
    <xf numFmtId="0" fontId="0" fillId="0" borderId="0" xfId="0" applyFill="1" applyAlignment="1">
      <alignment/>
    </xf>
    <xf numFmtId="0" fontId="0" fillId="0" borderId="0" xfId="0" applyNumberFormat="1" applyFont="1" applyAlignment="1" applyProtection="1">
      <alignment vertical="top"/>
      <protection/>
    </xf>
    <xf numFmtId="0" fontId="0" fillId="0" borderId="0" xfId="0" applyNumberFormat="1" applyFont="1" applyAlignment="1" applyProtection="1">
      <alignment vertical="top" wrapText="1"/>
      <protection/>
    </xf>
    <xf numFmtId="0" fontId="0" fillId="0" borderId="0" xfId="0" applyAlignment="1" applyProtection="1">
      <alignment/>
      <protection/>
    </xf>
    <xf numFmtId="0" fontId="3" fillId="0" borderId="32" xfId="0" applyFont="1" applyBorder="1" applyAlignment="1" applyProtection="1">
      <alignment/>
      <protection/>
    </xf>
    <xf numFmtId="0" fontId="3" fillId="0" borderId="0" xfId="0" applyFont="1" applyBorder="1" applyAlignment="1" applyProtection="1">
      <alignment/>
      <protection/>
    </xf>
    <xf numFmtId="0" fontId="0" fillId="0" borderId="0" xfId="67" applyFont="1" applyAlignment="1" applyProtection="1">
      <alignment vertical="top" wrapText="1"/>
      <protection/>
    </xf>
    <xf numFmtId="0" fontId="0" fillId="0" borderId="0" xfId="67" applyAlignment="1" applyProtection="1">
      <alignment vertical="top" wrapText="1"/>
      <protection/>
    </xf>
    <xf numFmtId="0" fontId="2" fillId="0" borderId="0" xfId="67" applyFont="1" applyAlignment="1" applyProtection="1">
      <alignment horizontal="left"/>
      <protection/>
    </xf>
    <xf numFmtId="0" fontId="0" fillId="0" borderId="0" xfId="67" applyFont="1" applyAlignment="1" applyProtection="1">
      <alignment wrapText="1"/>
      <protection/>
    </xf>
    <xf numFmtId="0" fontId="18" fillId="0" borderId="0" xfId="67" applyFont="1" applyAlignment="1" applyProtection="1">
      <alignment vertical="top" wrapText="1"/>
      <protection/>
    </xf>
    <xf numFmtId="0" fontId="0" fillId="0" borderId="0" xfId="67" applyFont="1" applyAlignment="1" applyProtection="1">
      <alignment horizontal="left" vertical="top" wrapText="1"/>
      <protection/>
    </xf>
    <xf numFmtId="0" fontId="2" fillId="0" borderId="0" xfId="0" applyFont="1" applyAlignment="1">
      <alignment horizontal="left" wrapText="1"/>
    </xf>
    <xf numFmtId="0" fontId="2" fillId="0" borderId="14" xfId="0" applyFont="1" applyBorder="1" applyAlignment="1">
      <alignment horizontal="left" wrapText="1"/>
    </xf>
    <xf numFmtId="0" fontId="3" fillId="0" borderId="0" xfId="0" applyFont="1" applyBorder="1" applyAlignment="1" applyProtection="1">
      <alignment horizontal="left"/>
      <protection/>
    </xf>
    <xf numFmtId="0" fontId="1" fillId="37" borderId="0" xfId="0" applyFont="1" applyFill="1" applyBorder="1" applyAlignment="1">
      <alignment horizontal="left" vertical="top" wrapText="1"/>
    </xf>
    <xf numFmtId="0" fontId="0" fillId="0" borderId="5" xfId="0" applyFont="1" applyBorder="1" applyAlignment="1">
      <alignment horizontal="left" vertical="top" wrapText="1"/>
    </xf>
    <xf numFmtId="0" fontId="0" fillId="37" borderId="5" xfId="0" applyFont="1" applyFill="1" applyBorder="1" applyAlignment="1">
      <alignment horizontal="left" vertical="center"/>
    </xf>
    <xf numFmtId="0" fontId="0" fillId="37" borderId="17" xfId="0" applyFont="1" applyFill="1" applyBorder="1" applyAlignment="1" applyProtection="1">
      <alignment horizontal="left" vertical="center"/>
      <protection locked="0"/>
    </xf>
    <xf numFmtId="0" fontId="0" fillId="37" borderId="0" xfId="0" applyFont="1" applyFill="1" applyBorder="1" applyAlignment="1" applyProtection="1">
      <alignment horizontal="left" vertical="center"/>
      <protection locked="0"/>
    </xf>
    <xf numFmtId="0" fontId="0" fillId="37" borderId="18" xfId="0" applyFont="1" applyFill="1" applyBorder="1" applyAlignment="1" applyProtection="1">
      <alignment horizontal="left" vertical="center"/>
      <protection locked="0"/>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30" borderId="0" xfId="0" applyFont="1" applyFill="1" applyBorder="1" applyAlignment="1">
      <alignment horizontal="left" vertical="center"/>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37" borderId="17" xfId="0" applyFont="1" applyFill="1" applyBorder="1" applyAlignment="1">
      <alignment horizontal="left" vertical="center" wrapText="1"/>
    </xf>
    <xf numFmtId="0" fontId="0" fillId="37" borderId="0" xfId="0" applyFont="1" applyFill="1" applyBorder="1" applyAlignment="1">
      <alignment horizontal="left" vertical="center" wrapText="1"/>
    </xf>
    <xf numFmtId="0" fontId="0" fillId="37" borderId="18" xfId="0" applyFont="1" applyFill="1" applyBorder="1" applyAlignment="1">
      <alignment horizontal="left" vertical="center" wrapText="1"/>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23" xfId="0" applyFont="1" applyBorder="1" applyAlignment="1">
      <alignment horizontal="left" vertical="center" wrapText="1"/>
    </xf>
    <xf numFmtId="0" fontId="0" fillId="37" borderId="17" xfId="0" applyFont="1" applyFill="1" applyBorder="1" applyAlignment="1" applyProtection="1">
      <alignment horizontal="left"/>
      <protection locked="0"/>
    </xf>
    <xf numFmtId="0" fontId="0" fillId="37" borderId="0" xfId="0" applyFont="1" applyFill="1" applyBorder="1" applyAlignment="1" applyProtection="1">
      <alignment horizontal="left"/>
      <protection locked="0"/>
    </xf>
    <xf numFmtId="0" fontId="0" fillId="37" borderId="18" xfId="0" applyFont="1" applyFill="1" applyBorder="1" applyAlignment="1" applyProtection="1">
      <alignment horizontal="left"/>
      <protection locked="0"/>
    </xf>
    <xf numFmtId="0" fontId="1" fillId="0" borderId="16" xfId="0" applyFont="1" applyBorder="1" applyAlignment="1">
      <alignment horizontal="left"/>
    </xf>
    <xf numFmtId="0" fontId="1" fillId="0" borderId="20" xfId="0" applyFont="1" applyBorder="1" applyAlignment="1">
      <alignment horizontal="left"/>
    </xf>
    <xf numFmtId="0" fontId="1" fillId="0" borderId="24" xfId="0" applyFont="1" applyBorder="1" applyAlignment="1">
      <alignment horizontal="left"/>
    </xf>
    <xf numFmtId="0" fontId="0" fillId="0" borderId="21" xfId="0" applyFont="1" applyBorder="1" applyAlignment="1">
      <alignment horizontal="left"/>
    </xf>
    <xf numFmtId="0" fontId="0" fillId="0" borderId="14" xfId="0" applyFont="1" applyBorder="1" applyAlignment="1">
      <alignment horizontal="left"/>
    </xf>
    <xf numFmtId="0" fontId="0" fillId="0" borderId="19" xfId="0" applyFont="1" applyBorder="1" applyAlignment="1">
      <alignment horizontal="left"/>
    </xf>
    <xf numFmtId="0" fontId="0" fillId="0" borderId="22" xfId="0" applyFont="1" applyBorder="1" applyAlignment="1">
      <alignment horizontal="left" vertical="top" wrapText="1"/>
    </xf>
    <xf numFmtId="0" fontId="0" fillId="0" borderId="15" xfId="0" applyFont="1" applyBorder="1" applyAlignment="1">
      <alignment horizontal="left" vertical="top" wrapText="1"/>
    </xf>
    <xf numFmtId="0" fontId="0" fillId="0" borderId="23" xfId="0" applyFont="1" applyBorder="1" applyAlignment="1">
      <alignment horizontal="left" vertical="top" wrapText="1"/>
    </xf>
    <xf numFmtId="0" fontId="0" fillId="30" borderId="5" xfId="0" applyFont="1" applyFill="1" applyBorder="1" applyAlignment="1" applyProtection="1">
      <alignment horizontal="left" vertical="center" wrapText="1"/>
      <protection locked="0"/>
    </xf>
    <xf numFmtId="0" fontId="1" fillId="30" borderId="15" xfId="0" applyFont="1" applyFill="1" applyBorder="1" applyAlignment="1" applyProtection="1">
      <alignment horizontal="left" vertical="center"/>
      <protection locked="0"/>
    </xf>
    <xf numFmtId="0" fontId="1" fillId="30" borderId="23" xfId="0" applyFont="1" applyFill="1" applyBorder="1" applyAlignment="1" applyProtection="1">
      <alignment horizontal="left" vertical="center"/>
      <protection locked="0"/>
    </xf>
    <xf numFmtId="182" fontId="1" fillId="39" borderId="15" xfId="0" applyNumberFormat="1" applyFont="1" applyFill="1" applyBorder="1" applyAlignment="1" applyProtection="1">
      <alignment horizontal="left" vertical="center"/>
      <protection/>
    </xf>
    <xf numFmtId="182" fontId="1" fillId="39" borderId="23" xfId="0" applyNumberFormat="1" applyFont="1" applyFill="1" applyBorder="1" applyAlignment="1" applyProtection="1">
      <alignment horizontal="left" vertical="center"/>
      <protection/>
    </xf>
    <xf numFmtId="14" fontId="1" fillId="30" borderId="15" xfId="0" applyNumberFormat="1" applyFont="1" applyFill="1" applyBorder="1" applyAlignment="1" applyProtection="1">
      <alignment horizontal="left" vertical="center"/>
      <protection locked="0"/>
    </xf>
    <xf numFmtId="14" fontId="1" fillId="30" borderId="23" xfId="0" applyNumberFormat="1" applyFont="1" applyFill="1" applyBorder="1" applyAlignment="1" applyProtection="1">
      <alignment horizontal="left" vertical="center"/>
      <protection locked="0"/>
    </xf>
    <xf numFmtId="0" fontId="0" fillId="0" borderId="0" xfId="0" applyFont="1" applyAlignment="1">
      <alignment horizontal="left" vertical="top" wrapText="1"/>
    </xf>
    <xf numFmtId="0" fontId="0" fillId="37" borderId="0" xfId="0" applyFont="1" applyFill="1" applyAlignment="1" applyProtection="1">
      <alignment horizontal="left"/>
      <protection locked="0"/>
    </xf>
    <xf numFmtId="0" fontId="1" fillId="0" borderId="0" xfId="0" applyFont="1" applyBorder="1" applyAlignment="1">
      <alignment horizontal="right" vertical="center"/>
    </xf>
    <xf numFmtId="0" fontId="1" fillId="0" borderId="18" xfId="0" applyFont="1" applyBorder="1" applyAlignment="1">
      <alignment horizontal="right" vertical="center"/>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teckning" xfId="39"/>
    <cellStyle name="Bad" xfId="40"/>
    <cellStyle name="Beräkning" xfId="41"/>
    <cellStyle name="Bra" xfId="42"/>
    <cellStyle name="Calculation" xfId="43"/>
    <cellStyle name="Check Cell" xfId="44"/>
    <cellStyle name="Comma" xfId="45"/>
    <cellStyle name="Comma [0]" xfId="46"/>
    <cellStyle name="Comma 2" xfId="47"/>
    <cellStyle name="Currency" xfId="48"/>
    <cellStyle name="Currency [0]" xfId="49"/>
    <cellStyle name="Currency 2" xfId="50"/>
    <cellStyle name="Explanatory Text" xfId="51"/>
    <cellStyle name="Followed Hyperlink" xfId="52"/>
    <cellStyle name="FylliText_Tal" xfId="53"/>
    <cellStyle name="Good" xfId="54"/>
    <cellStyle name="Heading 1" xfId="55"/>
    <cellStyle name="Heading 2" xfId="56"/>
    <cellStyle name="Heading 3" xfId="57"/>
    <cellStyle name="Heading 4" xfId="58"/>
    <cellStyle name="Hyperlink" xfId="59"/>
    <cellStyle name="Indata" xfId="60"/>
    <cellStyle name="Input" xfId="61"/>
    <cellStyle name="LedText1" xfId="62"/>
    <cellStyle name="Linked Cell" xfId="63"/>
    <cellStyle name="Neutral" xfId="64"/>
    <cellStyle name="Neutral 2" xfId="65"/>
    <cellStyle name="Normal 2" xfId="66"/>
    <cellStyle name="Normal 2 2" xfId="67"/>
    <cellStyle name="Normal 3" xfId="68"/>
    <cellStyle name="Normal 4" xfId="69"/>
    <cellStyle name="Note" xfId="70"/>
    <cellStyle name="Output" xfId="71"/>
    <cellStyle name="Percent" xfId="72"/>
    <cellStyle name="Percent 2" xfId="73"/>
    <cellStyle name="PrisFormula" xfId="74"/>
    <cellStyle name="PrisVolym" xfId="75"/>
    <cellStyle name="Rubrik" xfId="76"/>
    <cellStyle name="Summa" xfId="77"/>
    <cellStyle name="Title" xfId="78"/>
    <cellStyle name="Total" xfId="79"/>
    <cellStyle name="Tusental 2" xfId="80"/>
    <cellStyle name="Warning Text" xfId="81"/>
  </cellStyles>
  <dxfs count="4">
    <dxf>
      <fill>
        <patternFill>
          <bgColor rgb="FFFFFF99"/>
        </patternFill>
      </fill>
    </dxf>
    <dxf>
      <font>
        <color indexed="9"/>
      </font>
    </dxf>
    <dxf>
      <font>
        <color auto="1"/>
      </font>
      <fill>
        <patternFill>
          <bgColor indexed="11"/>
        </patternFill>
      </fill>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7">
    <pageSetUpPr fitToPage="1"/>
  </sheetPr>
  <dimension ref="A2:AB48"/>
  <sheetViews>
    <sheetView showGridLines="0" zoomScalePageLayoutView="0" workbookViewId="0" topLeftCell="A1">
      <selection activeCell="B2" sqref="B2:K2"/>
    </sheetView>
  </sheetViews>
  <sheetFormatPr defaultColWidth="9.140625" defaultRowHeight="12.75"/>
  <cols>
    <col min="1" max="1" width="4.421875" style="124" customWidth="1"/>
    <col min="2" max="16384" width="9.140625" style="124" customWidth="1"/>
  </cols>
  <sheetData>
    <row r="2" spans="2:11" ht="18">
      <c r="B2" s="191" t="s">
        <v>115</v>
      </c>
      <c r="C2" s="191"/>
      <c r="D2" s="191"/>
      <c r="E2" s="191"/>
      <c r="F2" s="191"/>
      <c r="G2" s="191"/>
      <c r="H2" s="191"/>
      <c r="I2" s="191"/>
      <c r="J2" s="191"/>
      <c r="K2" s="191"/>
    </row>
    <row r="4" spans="2:11" ht="42" customHeight="1">
      <c r="B4" s="192" t="s">
        <v>176</v>
      </c>
      <c r="C4" s="192"/>
      <c r="D4" s="192"/>
      <c r="E4" s="192"/>
      <c r="F4" s="192"/>
      <c r="G4" s="192"/>
      <c r="H4" s="192"/>
      <c r="I4" s="192"/>
      <c r="J4" s="192"/>
      <c r="K4" s="192"/>
    </row>
    <row r="5" spans="1:11" s="127" customFormat="1" ht="15" customHeight="1">
      <c r="A5" s="126"/>
      <c r="B5" s="192"/>
      <c r="C5" s="192"/>
      <c r="D5" s="192"/>
      <c r="E5" s="192"/>
      <c r="F5" s="192"/>
      <c r="G5" s="192"/>
      <c r="H5" s="192"/>
      <c r="I5" s="192"/>
      <c r="J5" s="192"/>
      <c r="K5" s="192"/>
    </row>
    <row r="6" spans="1:13" s="127" customFormat="1" ht="15.75" customHeight="1">
      <c r="A6" s="126"/>
      <c r="B6" s="125"/>
      <c r="C6" s="125"/>
      <c r="D6" s="125"/>
      <c r="E6" s="125"/>
      <c r="F6" s="125"/>
      <c r="G6" s="125"/>
      <c r="H6" s="125"/>
      <c r="I6" s="125"/>
      <c r="J6" s="125"/>
      <c r="K6" s="125"/>
      <c r="M6" s="128"/>
    </row>
    <row r="7" spans="1:11" ht="15" customHeight="1">
      <c r="A7" s="126"/>
      <c r="B7" s="193" t="s">
        <v>174</v>
      </c>
      <c r="C7" s="189"/>
      <c r="D7" s="189"/>
      <c r="E7" s="189"/>
      <c r="F7" s="189"/>
      <c r="G7" s="189"/>
      <c r="H7" s="189"/>
      <c r="I7" s="189"/>
      <c r="J7" s="189"/>
      <c r="K7" s="189"/>
    </row>
    <row r="8" spans="1:11" ht="20.25" customHeight="1">
      <c r="A8" s="129"/>
      <c r="B8" s="189"/>
      <c r="C8" s="189"/>
      <c r="D8" s="189"/>
      <c r="E8" s="189"/>
      <c r="F8" s="189"/>
      <c r="G8" s="189"/>
      <c r="H8" s="189"/>
      <c r="I8" s="189"/>
      <c r="J8" s="189"/>
      <c r="K8" s="189"/>
    </row>
    <row r="9" spans="1:11" ht="16.5" customHeight="1">
      <c r="A9" s="126"/>
      <c r="B9" s="189"/>
      <c r="C9" s="189"/>
      <c r="D9" s="189"/>
      <c r="E9" s="189"/>
      <c r="F9" s="189"/>
      <c r="G9" s="189"/>
      <c r="H9" s="189"/>
      <c r="I9" s="189"/>
      <c r="J9" s="189"/>
      <c r="K9" s="189"/>
    </row>
    <row r="10" spans="2:11" ht="15" customHeight="1">
      <c r="B10" s="189"/>
      <c r="C10" s="189"/>
      <c r="D10" s="189"/>
      <c r="E10" s="189"/>
      <c r="F10" s="189"/>
      <c r="G10" s="189"/>
      <c r="H10" s="189"/>
      <c r="I10" s="189"/>
      <c r="J10" s="189"/>
      <c r="K10" s="189"/>
    </row>
    <row r="11" spans="2:11" s="134" customFormat="1" ht="24" customHeight="1">
      <c r="B11" s="135" t="s">
        <v>117</v>
      </c>
      <c r="C11" s="135"/>
      <c r="D11" s="135"/>
      <c r="E11" s="136"/>
      <c r="F11" s="136"/>
      <c r="G11" s="136"/>
      <c r="H11" s="136"/>
      <c r="I11" s="136"/>
      <c r="J11" s="136"/>
      <c r="K11" s="136"/>
    </row>
    <row r="12" spans="2:11" ht="30.75" customHeight="1">
      <c r="B12" s="194" t="s">
        <v>175</v>
      </c>
      <c r="C12" s="194"/>
      <c r="D12" s="194"/>
      <c r="E12" s="194"/>
      <c r="F12" s="194"/>
      <c r="G12" s="194"/>
      <c r="H12" s="194"/>
      <c r="I12" s="194"/>
      <c r="J12" s="194"/>
      <c r="K12" s="194"/>
    </row>
    <row r="13" spans="2:13" ht="79.5" customHeight="1">
      <c r="B13" s="194"/>
      <c r="C13" s="194"/>
      <c r="D13" s="194"/>
      <c r="E13" s="194"/>
      <c r="F13" s="194"/>
      <c r="G13" s="194"/>
      <c r="H13" s="194"/>
      <c r="I13" s="194"/>
      <c r="J13" s="194"/>
      <c r="K13" s="194"/>
      <c r="M13" s="173"/>
    </row>
    <row r="14" spans="2:11" ht="36.75" customHeight="1">
      <c r="B14" s="194"/>
      <c r="C14" s="194"/>
      <c r="D14" s="194"/>
      <c r="E14" s="194"/>
      <c r="F14" s="194"/>
      <c r="G14" s="194"/>
      <c r="H14" s="194"/>
      <c r="I14" s="194"/>
      <c r="J14" s="194"/>
      <c r="K14" s="194"/>
    </row>
    <row r="15" spans="2:11" ht="50.25" customHeight="1">
      <c r="B15" s="194"/>
      <c r="C15" s="194"/>
      <c r="D15" s="194"/>
      <c r="E15" s="194"/>
      <c r="F15" s="194"/>
      <c r="G15" s="194"/>
      <c r="H15" s="194"/>
      <c r="I15" s="194"/>
      <c r="J15" s="194"/>
      <c r="K15" s="194"/>
    </row>
    <row r="16" spans="2:11" s="134" customFormat="1" ht="24" customHeight="1">
      <c r="B16" s="135" t="s">
        <v>116</v>
      </c>
      <c r="C16" s="135"/>
      <c r="D16" s="135"/>
      <c r="E16" s="136"/>
      <c r="F16" s="136"/>
      <c r="G16" s="136"/>
      <c r="H16" s="136"/>
      <c r="I16" s="136"/>
      <c r="J16" s="136"/>
      <c r="K16" s="136"/>
    </row>
    <row r="17" spans="2:11" ht="49.5" customHeight="1">
      <c r="B17" s="194" t="s">
        <v>169</v>
      </c>
      <c r="C17" s="194"/>
      <c r="D17" s="194"/>
      <c r="E17" s="194"/>
      <c r="F17" s="194"/>
      <c r="G17" s="194"/>
      <c r="H17" s="194"/>
      <c r="I17" s="194"/>
      <c r="J17" s="194"/>
      <c r="K17" s="194"/>
    </row>
    <row r="18" spans="2:11" ht="15" customHeight="1">
      <c r="B18" s="194"/>
      <c r="C18" s="194"/>
      <c r="D18" s="194"/>
      <c r="E18" s="194"/>
      <c r="F18" s="194"/>
      <c r="G18" s="194"/>
      <c r="H18" s="194"/>
      <c r="I18" s="194"/>
      <c r="J18" s="194"/>
      <c r="K18" s="194"/>
    </row>
    <row r="19" spans="2:15" ht="15" customHeight="1">
      <c r="B19" s="194"/>
      <c r="C19" s="194"/>
      <c r="D19" s="194"/>
      <c r="E19" s="194"/>
      <c r="F19" s="194"/>
      <c r="G19" s="194"/>
      <c r="H19" s="194"/>
      <c r="I19" s="194"/>
      <c r="J19" s="194"/>
      <c r="K19" s="194"/>
      <c r="O19" s="137"/>
    </row>
    <row r="20" spans="2:15" ht="15" customHeight="1">
      <c r="B20" s="194"/>
      <c r="C20" s="194"/>
      <c r="D20" s="194"/>
      <c r="E20" s="194"/>
      <c r="F20" s="194"/>
      <c r="G20" s="194"/>
      <c r="H20" s="194"/>
      <c r="I20" s="194"/>
      <c r="J20" s="194"/>
      <c r="K20" s="194"/>
      <c r="O20" s="137"/>
    </row>
    <row r="21" spans="2:11" s="134" customFormat="1" ht="24" customHeight="1">
      <c r="B21" s="135" t="s">
        <v>163</v>
      </c>
      <c r="C21" s="135"/>
      <c r="D21" s="135"/>
      <c r="E21" s="136"/>
      <c r="F21" s="136"/>
      <c r="G21" s="136"/>
      <c r="H21" s="136"/>
      <c r="I21" s="136"/>
      <c r="J21" s="136"/>
      <c r="K21" s="136"/>
    </row>
    <row r="22" spans="2:28" ht="15" customHeight="1">
      <c r="B22" s="150" t="s">
        <v>124</v>
      </c>
      <c r="C22" s="131"/>
      <c r="D22" s="131"/>
      <c r="E22" s="131"/>
      <c r="F22" s="131"/>
      <c r="G22" s="131"/>
      <c r="H22" s="131"/>
      <c r="I22" s="131"/>
      <c r="J22" s="131"/>
      <c r="K22" s="131"/>
      <c r="M22"/>
      <c r="N22"/>
      <c r="O22"/>
      <c r="P22"/>
      <c r="Q22"/>
      <c r="R22"/>
      <c r="S22"/>
      <c r="T22"/>
      <c r="U22"/>
      <c r="V22"/>
      <c r="W22"/>
      <c r="X22"/>
      <c r="Y22"/>
      <c r="Z22"/>
      <c r="AA22"/>
      <c r="AB22"/>
    </row>
    <row r="23" spans="2:28" ht="15" customHeight="1">
      <c r="B23" s="150" t="s">
        <v>164</v>
      </c>
      <c r="C23" s="131"/>
      <c r="D23" s="131"/>
      <c r="E23" s="131"/>
      <c r="F23" s="131"/>
      <c r="G23" s="131"/>
      <c r="H23" s="131"/>
      <c r="I23" s="131"/>
      <c r="J23" s="131"/>
      <c r="K23" s="131"/>
      <c r="M23"/>
      <c r="N23"/>
      <c r="O23"/>
      <c r="P23"/>
      <c r="Q23"/>
      <c r="R23"/>
      <c r="S23"/>
      <c r="T23"/>
      <c r="U23"/>
      <c r="V23"/>
      <c r="W23"/>
      <c r="X23"/>
      <c r="Y23"/>
      <c r="Z23"/>
      <c r="AA23"/>
      <c r="AB23"/>
    </row>
    <row r="24" spans="2:28" ht="15" customHeight="1">
      <c r="B24" s="150" t="s">
        <v>159</v>
      </c>
      <c r="C24" s="131"/>
      <c r="D24" s="131"/>
      <c r="E24" s="131"/>
      <c r="F24" s="131"/>
      <c r="G24" s="131"/>
      <c r="H24" s="131"/>
      <c r="I24" s="131"/>
      <c r="J24" s="131"/>
      <c r="K24" s="131"/>
      <c r="M24"/>
      <c r="N24"/>
      <c r="O24"/>
      <c r="P24"/>
      <c r="Q24"/>
      <c r="R24"/>
      <c r="S24"/>
      <c r="T24"/>
      <c r="U24"/>
      <c r="V24"/>
      <c r="W24"/>
      <c r="X24"/>
      <c r="Y24"/>
      <c r="Z24"/>
      <c r="AA24"/>
      <c r="AB24"/>
    </row>
    <row r="25" spans="2:28" ht="15" customHeight="1">
      <c r="B25" s="150" t="s">
        <v>141</v>
      </c>
      <c r="C25" s="131"/>
      <c r="D25" s="131"/>
      <c r="E25" s="131"/>
      <c r="F25" s="131"/>
      <c r="G25" s="131"/>
      <c r="H25" s="131"/>
      <c r="I25" s="131"/>
      <c r="J25" s="131"/>
      <c r="K25" s="131"/>
      <c r="M25"/>
      <c r="N25"/>
      <c r="O25"/>
      <c r="P25"/>
      <c r="Q25"/>
      <c r="R25"/>
      <c r="S25"/>
      <c r="T25"/>
      <c r="U25"/>
      <c r="V25"/>
      <c r="W25"/>
      <c r="X25"/>
      <c r="Y25"/>
      <c r="Z25"/>
      <c r="AA25"/>
      <c r="AB25"/>
    </row>
    <row r="26" spans="2:28" ht="15" customHeight="1">
      <c r="B26" s="150" t="s">
        <v>157</v>
      </c>
      <c r="C26" s="131"/>
      <c r="D26" s="131"/>
      <c r="E26" s="131"/>
      <c r="F26" s="131"/>
      <c r="G26" s="131"/>
      <c r="H26" s="131"/>
      <c r="I26" s="131"/>
      <c r="J26" s="131"/>
      <c r="K26" s="131"/>
      <c r="T26"/>
      <c r="U26"/>
      <c r="V26"/>
      <c r="W26"/>
      <c r="X26"/>
      <c r="Y26"/>
      <c r="Z26"/>
      <c r="AA26"/>
      <c r="AB26"/>
    </row>
    <row r="27" spans="2:14" ht="15" customHeight="1">
      <c r="B27" s="150" t="s">
        <v>143</v>
      </c>
      <c r="C27" s="131"/>
      <c r="D27" s="131"/>
      <c r="E27" s="131"/>
      <c r="F27" s="131"/>
      <c r="G27" s="131"/>
      <c r="H27" s="131"/>
      <c r="I27" s="131"/>
      <c r="J27" s="131"/>
      <c r="K27" s="131"/>
      <c r="M27"/>
      <c r="N27"/>
    </row>
    <row r="28" spans="2:14" ht="12.75">
      <c r="B28" s="150" t="s">
        <v>142</v>
      </c>
      <c r="C28" s="131"/>
      <c r="D28" s="131"/>
      <c r="E28" s="131"/>
      <c r="F28" s="131"/>
      <c r="G28" s="131"/>
      <c r="H28" s="131"/>
      <c r="I28" s="131"/>
      <c r="J28" s="131"/>
      <c r="K28" s="131"/>
      <c r="M28"/>
      <c r="N28"/>
    </row>
    <row r="29" spans="2:14" ht="12.75">
      <c r="B29" s="150" t="s">
        <v>165</v>
      </c>
      <c r="C29" s="131"/>
      <c r="D29" s="131"/>
      <c r="E29" s="131"/>
      <c r="F29" s="131"/>
      <c r="G29" s="131"/>
      <c r="H29" s="131"/>
      <c r="I29" s="131"/>
      <c r="J29" s="131"/>
      <c r="K29" s="131"/>
      <c r="M29"/>
      <c r="N29"/>
    </row>
    <row r="30" spans="2:15" ht="15" customHeight="1">
      <c r="B30" s="151"/>
      <c r="C30" s="151"/>
      <c r="D30" s="151"/>
      <c r="E30" s="151"/>
      <c r="F30" s="151"/>
      <c r="G30" s="151"/>
      <c r="H30" s="151"/>
      <c r="I30" s="151"/>
      <c r="J30" s="151"/>
      <c r="K30" s="151"/>
      <c r="L30" s="151"/>
      <c r="O30" s="137"/>
    </row>
    <row r="31" spans="2:11" s="134" customFormat="1" ht="24" customHeight="1">
      <c r="B31" s="135" t="s">
        <v>118</v>
      </c>
      <c r="C31" s="135"/>
      <c r="D31" s="135"/>
      <c r="E31" s="136"/>
      <c r="F31" s="136"/>
      <c r="G31" s="136"/>
      <c r="H31" s="136"/>
      <c r="I31" s="136"/>
      <c r="J31" s="136"/>
      <c r="K31" s="136"/>
    </row>
    <row r="32" spans="2:11" ht="15" customHeight="1">
      <c r="B32" s="194" t="s">
        <v>170</v>
      </c>
      <c r="C32" s="194"/>
      <c r="D32" s="194"/>
      <c r="E32" s="194"/>
      <c r="F32" s="194"/>
      <c r="G32" s="194"/>
      <c r="H32" s="194"/>
      <c r="I32" s="194"/>
      <c r="J32" s="194"/>
      <c r="K32" s="194"/>
    </row>
    <row r="33" spans="2:13" ht="15" customHeight="1">
      <c r="B33" s="194"/>
      <c r="C33" s="194"/>
      <c r="D33" s="194"/>
      <c r="E33" s="194"/>
      <c r="F33" s="194"/>
      <c r="G33" s="194"/>
      <c r="H33" s="194"/>
      <c r="I33" s="194"/>
      <c r="J33" s="194"/>
      <c r="K33" s="194"/>
      <c r="M33" s="173"/>
    </row>
    <row r="34" spans="2:11" ht="15" customHeight="1">
      <c r="B34" s="194"/>
      <c r="C34" s="194"/>
      <c r="D34" s="194"/>
      <c r="E34" s="194"/>
      <c r="F34" s="194"/>
      <c r="G34" s="194"/>
      <c r="H34" s="194"/>
      <c r="I34" s="194"/>
      <c r="J34" s="194"/>
      <c r="K34" s="194"/>
    </row>
    <row r="35" spans="2:11" ht="24" customHeight="1">
      <c r="B35" s="194"/>
      <c r="C35" s="194"/>
      <c r="D35" s="194"/>
      <c r="E35" s="194"/>
      <c r="F35" s="194"/>
      <c r="G35" s="194"/>
      <c r="H35" s="194"/>
      <c r="I35" s="194"/>
      <c r="J35" s="194"/>
      <c r="K35" s="194"/>
    </row>
    <row r="36" spans="2:11" ht="15" customHeight="1">
      <c r="B36" s="130"/>
      <c r="C36" s="130"/>
      <c r="D36" s="130"/>
      <c r="E36" s="130"/>
      <c r="F36" s="130"/>
      <c r="G36" s="130"/>
      <c r="H36" s="130"/>
      <c r="I36" s="130"/>
      <c r="J36" s="130"/>
      <c r="K36" s="130"/>
    </row>
    <row r="37" spans="2:11" ht="15" customHeight="1">
      <c r="B37" s="132" t="s">
        <v>114</v>
      </c>
      <c r="C37" s="130"/>
      <c r="D37" s="130"/>
      <c r="E37" s="130"/>
      <c r="F37" s="130"/>
      <c r="G37" s="130"/>
      <c r="H37" s="130"/>
      <c r="I37" s="130"/>
      <c r="J37" s="130"/>
      <c r="K37" s="130"/>
    </row>
    <row r="38" spans="2:11" ht="12.75" customHeight="1">
      <c r="B38" s="125"/>
      <c r="C38" s="125"/>
      <c r="D38" s="125"/>
      <c r="E38" s="125"/>
      <c r="F38" s="125"/>
      <c r="G38" s="125"/>
      <c r="H38" s="125"/>
      <c r="I38" s="125"/>
      <c r="J38" s="125"/>
      <c r="K38" s="125"/>
    </row>
    <row r="39" ht="15" customHeight="1">
      <c r="B39" s="133" t="s">
        <v>119</v>
      </c>
    </row>
    <row r="40" spans="2:11" ht="13.5" customHeight="1">
      <c r="B40" s="192"/>
      <c r="C40" s="192"/>
      <c r="D40" s="192"/>
      <c r="E40" s="192"/>
      <c r="F40" s="192"/>
      <c r="G40" s="192"/>
      <c r="H40" s="192"/>
      <c r="I40" s="192"/>
      <c r="J40" s="192"/>
      <c r="K40" s="192"/>
    </row>
    <row r="41" ht="12.75">
      <c r="B41" s="133" t="s">
        <v>120</v>
      </c>
    </row>
    <row r="42" spans="2:11" ht="12.75">
      <c r="B42" s="193" t="s">
        <v>122</v>
      </c>
      <c r="C42" s="190"/>
      <c r="D42" s="190"/>
      <c r="E42" s="190"/>
      <c r="F42" s="190"/>
      <c r="G42" s="190"/>
      <c r="H42" s="190"/>
      <c r="I42" s="190"/>
      <c r="J42" s="190"/>
      <c r="K42" s="190"/>
    </row>
    <row r="43" spans="2:11" ht="12.75">
      <c r="B43" s="190"/>
      <c r="C43" s="190"/>
      <c r="D43" s="190"/>
      <c r="E43" s="190"/>
      <c r="F43" s="190"/>
      <c r="G43" s="190"/>
      <c r="H43" s="190"/>
      <c r="I43" s="190"/>
      <c r="J43" s="190"/>
      <c r="K43" s="190"/>
    </row>
    <row r="45" ht="12.75">
      <c r="B45" s="133" t="s">
        <v>121</v>
      </c>
    </row>
    <row r="46" spans="2:11" ht="12.75">
      <c r="B46" s="189" t="s">
        <v>123</v>
      </c>
      <c r="C46" s="189"/>
      <c r="D46" s="189"/>
      <c r="E46" s="189"/>
      <c r="F46" s="189"/>
      <c r="G46" s="189"/>
      <c r="H46" s="189"/>
      <c r="I46" s="189"/>
      <c r="J46" s="189"/>
      <c r="K46" s="189"/>
    </row>
    <row r="47" spans="2:11" ht="12.75">
      <c r="B47" s="189"/>
      <c r="C47" s="189"/>
      <c r="D47" s="189"/>
      <c r="E47" s="189"/>
      <c r="F47" s="189"/>
      <c r="G47" s="189"/>
      <c r="H47" s="189"/>
      <c r="I47" s="189"/>
      <c r="J47" s="189"/>
      <c r="K47" s="189"/>
    </row>
    <row r="48" spans="2:11" ht="12.75">
      <c r="B48" s="190"/>
      <c r="C48" s="190"/>
      <c r="D48" s="190"/>
      <c r="E48" s="190"/>
      <c r="F48" s="190"/>
      <c r="G48" s="190"/>
      <c r="H48" s="190"/>
      <c r="I48" s="190"/>
      <c r="J48" s="190"/>
      <c r="K48" s="190"/>
    </row>
  </sheetData>
  <sheetProtection formatColumns="0" formatRows="0"/>
  <mergeCells count="9">
    <mergeCell ref="B46:K48"/>
    <mergeCell ref="B2:K2"/>
    <mergeCell ref="B4:K5"/>
    <mergeCell ref="B7:K10"/>
    <mergeCell ref="B12:K15"/>
    <mergeCell ref="B17:K20"/>
    <mergeCell ref="B32:K35"/>
    <mergeCell ref="B40:K40"/>
    <mergeCell ref="B42:K43"/>
  </mergeCells>
  <printOptions/>
  <pageMargins left="0.7480314960629921" right="0.7480314960629921" top="0.984251968503937" bottom="0.984251968503937" header="0.5118110236220472" footer="0.5118110236220472"/>
  <pageSetup fitToHeight="1" fitToWidth="1" horizontalDpi="600" verticalDpi="600" orientation="portrait" paperSize="9" scale="80"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codeName="Blad2">
    <pageSetUpPr fitToPage="1"/>
  </sheetPr>
  <dimension ref="A12:A24"/>
  <sheetViews>
    <sheetView showGridLines="0" tabSelected="1" zoomScalePageLayoutView="73" workbookViewId="0" topLeftCell="A1">
      <selection activeCell="A13" sqref="A13"/>
    </sheetView>
  </sheetViews>
  <sheetFormatPr defaultColWidth="9.140625" defaultRowHeight="12.75"/>
  <cols>
    <col min="1" max="1" width="123.57421875" style="122" customWidth="1"/>
    <col min="2" max="16384" width="9.140625" style="122" customWidth="1"/>
  </cols>
  <sheetData>
    <row r="12" s="121" customFormat="1" ht="25.5">
      <c r="A12" s="149" t="s">
        <v>178</v>
      </c>
    </row>
    <row r="13" s="121" customFormat="1" ht="25.5">
      <c r="A13" s="149" t="s">
        <v>219</v>
      </c>
    </row>
    <row r="14" s="121" customFormat="1" ht="25.5">
      <c r="A14" s="149"/>
    </row>
    <row r="15" ht="25.5">
      <c r="A15" s="149"/>
    </row>
    <row r="16" ht="15">
      <c r="A16" s="177" t="s">
        <v>220</v>
      </c>
    </row>
    <row r="17" ht="25.5">
      <c r="A17" s="120"/>
    </row>
    <row r="21" ht="45">
      <c r="A21" s="123" t="s">
        <v>113</v>
      </c>
    </row>
    <row r="24" ht="12.75">
      <c r="A24" s="178">
        <v>1</v>
      </c>
    </row>
  </sheetData>
  <sheetProtection password="D09A" sheet="1" formatColumns="0" formatRows="0"/>
  <printOptions/>
  <pageMargins left="0.75" right="0.75" top="1" bottom="1" header="0.5" footer="0.5"/>
  <pageSetup fitToHeight="1" fitToWidth="1" horizontalDpi="600" verticalDpi="600" orientation="portrait" paperSize="9" scale="71"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codeName="Blad1"/>
  <dimension ref="A1:L119"/>
  <sheetViews>
    <sheetView showGridLines="0" zoomScale="90" zoomScaleNormal="90"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outlineLevelCol="1"/>
  <cols>
    <col min="1" max="1" width="0.5625" style="3" customWidth="1"/>
    <col min="2" max="2" width="1.57421875" style="3" customWidth="1"/>
    <col min="3" max="3" width="1.8515625" style="3" customWidth="1"/>
    <col min="4" max="4" width="34.00390625" style="3" customWidth="1"/>
    <col min="5" max="5" width="11.00390625" style="8" customWidth="1"/>
    <col min="6" max="6" width="15.00390625" style="9" hidden="1" customWidth="1" outlineLevel="1"/>
    <col min="7" max="7" width="2.00390625" style="4" customWidth="1" collapsed="1"/>
    <col min="8" max="8" width="24.57421875" style="6" customWidth="1"/>
    <col min="9" max="9" width="9.140625" style="3" customWidth="1"/>
    <col min="12" max="12" width="32.57421875" style="0" bestFit="1" customWidth="1"/>
  </cols>
  <sheetData>
    <row r="1" ht="9.75" customHeight="1">
      <c r="D1" s="5"/>
    </row>
    <row r="2" spans="1:9" ht="18">
      <c r="A2" s="1"/>
      <c r="B2" s="1"/>
      <c r="C2" s="14"/>
      <c r="D2" s="195" t="s">
        <v>177</v>
      </c>
      <c r="E2" s="195"/>
      <c r="F2" s="2"/>
      <c r="G2" s="48"/>
      <c r="H2" s="49"/>
      <c r="I2" s="1"/>
    </row>
    <row r="3" spans="3:9" ht="19.5" customHeight="1">
      <c r="C3" s="6"/>
      <c r="D3" s="196"/>
      <c r="E3" s="196"/>
      <c r="F3" s="4"/>
      <c r="G3" s="17"/>
      <c r="I3" s="1"/>
    </row>
    <row r="4" spans="1:9" ht="60" customHeight="1">
      <c r="A4" s="5"/>
      <c r="B4" s="5"/>
      <c r="C4" s="36"/>
      <c r="D4" s="19" t="s">
        <v>161</v>
      </c>
      <c r="E4" s="67"/>
      <c r="F4" s="148" t="s">
        <v>73</v>
      </c>
      <c r="G4" s="65"/>
      <c r="H4" s="64"/>
      <c r="I4"/>
    </row>
    <row r="5" spans="3:8" ht="12.75">
      <c r="C5" s="22"/>
      <c r="D5" s="6" t="s">
        <v>160</v>
      </c>
      <c r="E5" s="68"/>
      <c r="F5" s="69" t="s">
        <v>72</v>
      </c>
      <c r="G5" s="50"/>
      <c r="H5" s="107"/>
    </row>
    <row r="6" spans="3:8" ht="12.75">
      <c r="C6" s="22"/>
      <c r="D6" s="20" t="s">
        <v>2</v>
      </c>
      <c r="E6" s="70"/>
      <c r="F6" s="71" t="s">
        <v>77</v>
      </c>
      <c r="G6" s="50"/>
      <c r="H6" s="107"/>
    </row>
    <row r="7" spans="3:8" ht="12.75">
      <c r="C7" s="22"/>
      <c r="D7" s="20" t="s">
        <v>20</v>
      </c>
      <c r="E7" s="70"/>
      <c r="F7" s="71" t="s">
        <v>99</v>
      </c>
      <c r="G7" s="50"/>
      <c r="H7" s="107"/>
    </row>
    <row r="8" spans="3:8" ht="12.75">
      <c r="C8" s="22"/>
      <c r="D8" s="20" t="s">
        <v>100</v>
      </c>
      <c r="E8" s="70"/>
      <c r="F8" s="72" t="s">
        <v>75</v>
      </c>
      <c r="G8" s="50"/>
      <c r="H8" s="107"/>
    </row>
    <row r="9" spans="3:8" ht="12.75">
      <c r="C9" s="22"/>
      <c r="D9" s="25"/>
      <c r="E9" s="73"/>
      <c r="F9" s="74"/>
      <c r="G9" s="50"/>
      <c r="H9" s="107"/>
    </row>
    <row r="10" spans="3:8" ht="12.75">
      <c r="C10" s="22"/>
      <c r="D10" s="34" t="s">
        <v>104</v>
      </c>
      <c r="E10" s="152"/>
      <c r="F10" s="85"/>
      <c r="G10" s="50"/>
      <c r="H10" s="107"/>
    </row>
    <row r="11" spans="3:8" ht="17.25" customHeight="1">
      <c r="C11" s="22"/>
      <c r="D11" s="153" t="s">
        <v>144</v>
      </c>
      <c r="E11" s="75"/>
      <c r="F11" s="76"/>
      <c r="G11" s="50"/>
      <c r="H11" s="107"/>
    </row>
    <row r="12" spans="3:8" ht="12.75">
      <c r="C12" s="22"/>
      <c r="D12" s="20" t="s">
        <v>103</v>
      </c>
      <c r="E12" s="70"/>
      <c r="F12" s="66" t="s">
        <v>155</v>
      </c>
      <c r="G12" s="50"/>
      <c r="H12" s="107"/>
    </row>
    <row r="13" spans="3:8" ht="12.75">
      <c r="C13" s="22"/>
      <c r="D13" s="20"/>
      <c r="E13" s="145"/>
      <c r="F13" s="146"/>
      <c r="G13" s="50"/>
      <c r="H13" s="22"/>
    </row>
    <row r="14" spans="1:11" s="183" customFormat="1" ht="12.75">
      <c r="A14" s="179"/>
      <c r="B14" s="179"/>
      <c r="C14" s="180"/>
      <c r="D14" s="181" t="s">
        <v>179</v>
      </c>
      <c r="E14" s="182"/>
      <c r="F14" s="72" t="s">
        <v>203</v>
      </c>
      <c r="G14" s="50"/>
      <c r="H14" s="180"/>
      <c r="I14" s="179"/>
      <c r="K14"/>
    </row>
    <row r="15" spans="3:8" ht="12.75">
      <c r="C15" s="22"/>
      <c r="D15" s="20" t="s">
        <v>94</v>
      </c>
      <c r="E15" s="70"/>
      <c r="F15" s="72" t="s">
        <v>65</v>
      </c>
      <c r="G15" s="50"/>
      <c r="H15" s="22"/>
    </row>
    <row r="16" spans="3:8" ht="12.75">
      <c r="C16" s="22"/>
      <c r="D16" s="20" t="s">
        <v>180</v>
      </c>
      <c r="E16" s="70"/>
      <c r="F16" s="72" t="s">
        <v>49</v>
      </c>
      <c r="G16" s="50"/>
      <c r="H16" s="22"/>
    </row>
    <row r="17" spans="3:8" ht="12.75">
      <c r="C17" s="22"/>
      <c r="D17" s="20" t="s">
        <v>181</v>
      </c>
      <c r="E17" s="70"/>
      <c r="F17" s="72" t="s">
        <v>48</v>
      </c>
      <c r="G17" s="50"/>
      <c r="H17" s="22"/>
    </row>
    <row r="18" spans="3:8" ht="12.75">
      <c r="C18" s="22"/>
      <c r="D18" s="20" t="s">
        <v>125</v>
      </c>
      <c r="E18" s="70"/>
      <c r="F18" s="72" t="s">
        <v>50</v>
      </c>
      <c r="G18" s="50"/>
      <c r="H18" s="22"/>
    </row>
    <row r="19" spans="3:8" ht="12.75">
      <c r="C19" s="22"/>
      <c r="D19" s="20"/>
      <c r="E19" s="77"/>
      <c r="F19" s="78"/>
      <c r="G19" s="50"/>
      <c r="H19" s="22"/>
    </row>
    <row r="20" spans="1:11" s="144" customFormat="1" ht="12.75">
      <c r="A20" s="141"/>
      <c r="B20" s="141"/>
      <c r="C20" s="142"/>
      <c r="D20" s="143" t="s">
        <v>126</v>
      </c>
      <c r="E20" s="70"/>
      <c r="F20" s="72" t="s">
        <v>64</v>
      </c>
      <c r="G20" s="50"/>
      <c r="H20" s="142"/>
      <c r="I20" s="141"/>
      <c r="K20"/>
    </row>
    <row r="21" spans="1:9" ht="12.75">
      <c r="A21" s="11"/>
      <c r="B21" s="11"/>
      <c r="C21" s="32"/>
      <c r="D21" s="16"/>
      <c r="E21" s="79"/>
      <c r="F21" s="80"/>
      <c r="G21" s="12"/>
      <c r="H21" s="22"/>
      <c r="I21" s="11"/>
    </row>
    <row r="22" spans="3:8" ht="12.75" customHeight="1">
      <c r="C22" s="22"/>
      <c r="D22" s="34" t="s">
        <v>105</v>
      </c>
      <c r="E22" s="81"/>
      <c r="F22" s="66" t="s">
        <v>155</v>
      </c>
      <c r="G22" s="12"/>
      <c r="H22" s="107"/>
    </row>
    <row r="23" spans="3:8" ht="12.75">
      <c r="C23" s="26"/>
      <c r="D23" s="27" t="s">
        <v>145</v>
      </c>
      <c r="E23" s="82"/>
      <c r="F23" s="83"/>
      <c r="G23" s="28"/>
      <c r="H23" s="22"/>
    </row>
    <row r="24" spans="3:6" ht="6.75" customHeight="1">
      <c r="C24" s="6"/>
      <c r="D24" s="6"/>
      <c r="E24" s="68"/>
      <c r="F24" s="84"/>
    </row>
    <row r="25" spans="1:6" ht="6.75" customHeight="1">
      <c r="A25" s="6"/>
      <c r="B25" s="6"/>
      <c r="C25" s="6"/>
      <c r="D25" s="6"/>
      <c r="E25" s="68"/>
      <c r="F25" s="84"/>
    </row>
    <row r="26" spans="1:7" ht="6.75" customHeight="1">
      <c r="A26" s="6"/>
      <c r="B26" s="6"/>
      <c r="C26" s="6"/>
      <c r="D26" s="34"/>
      <c r="E26" s="81"/>
      <c r="F26" s="85"/>
      <c r="G26" s="34"/>
    </row>
    <row r="27" spans="1:9" ht="17.25" customHeight="1">
      <c r="A27" s="11"/>
      <c r="B27" s="11"/>
      <c r="C27" s="59"/>
      <c r="D27" s="60" t="s">
        <v>111</v>
      </c>
      <c r="E27" s="86"/>
      <c r="F27" s="87"/>
      <c r="G27" s="61"/>
      <c r="H27" s="22"/>
      <c r="I27" s="11"/>
    </row>
    <row r="28" spans="1:11" s="57" customFormat="1" ht="18" customHeight="1">
      <c r="A28" s="53"/>
      <c r="B28" s="53"/>
      <c r="C28" s="54"/>
      <c r="D28" s="55"/>
      <c r="E28" s="88" t="s">
        <v>171</v>
      </c>
      <c r="F28" s="89"/>
      <c r="G28" s="56"/>
      <c r="H28" s="58"/>
      <c r="I28" s="53"/>
      <c r="K28"/>
    </row>
    <row r="29" spans="1:9" ht="12.75">
      <c r="A29" s="11"/>
      <c r="B29" s="11"/>
      <c r="C29" s="32"/>
      <c r="D29" s="20" t="s">
        <v>147</v>
      </c>
      <c r="E29" s="70"/>
      <c r="F29" s="72" t="s">
        <v>63</v>
      </c>
      <c r="G29" s="12"/>
      <c r="H29" s="22"/>
      <c r="I29" s="11"/>
    </row>
    <row r="30" spans="1:9" ht="12.75">
      <c r="A30" s="11"/>
      <c r="B30" s="11"/>
      <c r="C30" s="32"/>
      <c r="D30" s="16"/>
      <c r="E30" s="79"/>
      <c r="F30" s="80"/>
      <c r="G30" s="12"/>
      <c r="H30" s="22"/>
      <c r="I30" s="11"/>
    </row>
    <row r="31" spans="3:8" ht="12.75" customHeight="1">
      <c r="C31" s="22"/>
      <c r="D31" s="34" t="s">
        <v>112</v>
      </c>
      <c r="E31" s="81"/>
      <c r="F31" s="72" t="str">
        <f>IF(F29="Ja","Ja","Nej")</f>
        <v>Nej</v>
      </c>
      <c r="G31" s="12"/>
      <c r="H31" s="22"/>
    </row>
    <row r="32" spans="3:8" ht="12.75" customHeight="1">
      <c r="C32" s="22"/>
      <c r="D32" s="6"/>
      <c r="E32" s="34"/>
      <c r="F32" s="34"/>
      <c r="G32" s="12"/>
      <c r="H32" s="22"/>
    </row>
    <row r="33" spans="3:9" ht="7.5" customHeight="1">
      <c r="C33" s="26"/>
      <c r="D33" s="27"/>
      <c r="E33" s="82"/>
      <c r="F33" s="154" t="b">
        <f>IF(AND(F12="Ja",F22="Ja",F31="Ja"),TRUE,FALSE)</f>
        <v>0</v>
      </c>
      <c r="G33" s="62"/>
      <c r="H33" s="22"/>
      <c r="I33" s="6"/>
    </row>
    <row r="34" spans="5:9" ht="9" customHeight="1">
      <c r="E34" s="3"/>
      <c r="F34" s="3"/>
      <c r="G34" s="3"/>
      <c r="I34" s="6"/>
    </row>
    <row r="35" spans="3:9" ht="12.75">
      <c r="C35" s="21"/>
      <c r="D35" s="25"/>
      <c r="E35" s="100"/>
      <c r="F35" s="73"/>
      <c r="G35" s="138"/>
      <c r="H35" s="22"/>
      <c r="I35" s="6"/>
    </row>
    <row r="36" spans="3:11" s="3" customFormat="1" ht="12.75">
      <c r="C36" s="22"/>
      <c r="D36" s="35" t="s">
        <v>183</v>
      </c>
      <c r="E36" s="197" t="s">
        <v>184</v>
      </c>
      <c r="F36" s="197"/>
      <c r="G36" s="23"/>
      <c r="H36" s="22"/>
      <c r="I36" s="6"/>
      <c r="K36"/>
    </row>
    <row r="37" spans="3:11" s="3" customFormat="1" ht="12.75">
      <c r="C37" s="22"/>
      <c r="D37" s="35"/>
      <c r="E37" s="81"/>
      <c r="F37" s="94"/>
      <c r="G37" s="23"/>
      <c r="H37" s="22"/>
      <c r="I37" s="6"/>
      <c r="K37"/>
    </row>
    <row r="38" spans="3:9" ht="12.75">
      <c r="C38" s="22"/>
      <c r="D38" s="6" t="s">
        <v>3</v>
      </c>
      <c r="E38" s="175">
        <v>0.5</v>
      </c>
      <c r="F38" s="98"/>
      <c r="G38" s="23"/>
      <c r="H38" s="22"/>
      <c r="I38" s="6"/>
    </row>
    <row r="39" spans="3:9" ht="12.75">
      <c r="C39" s="22"/>
      <c r="D39" s="6"/>
      <c r="E39" s="96">
        <f>IF($E$108=1,"","OBS! summa vikt måste = 100%. Nu är den "&amp;TEXT($E$108,"0,0%"))</f>
      </c>
      <c r="F39" s="94"/>
      <c r="G39" s="23"/>
      <c r="H39" s="22"/>
      <c r="I39" s="6"/>
    </row>
    <row r="40" spans="3:9" ht="12.75">
      <c r="C40" s="22"/>
      <c r="D40" s="6" t="s">
        <v>10</v>
      </c>
      <c r="E40" s="101"/>
      <c r="F40" s="176" t="s">
        <v>46</v>
      </c>
      <c r="G40" s="139"/>
      <c r="H40" s="22"/>
      <c r="I40" s="6"/>
    </row>
    <row r="41" spans="3:9" ht="12.75">
      <c r="C41" s="22"/>
      <c r="D41" s="6" t="s">
        <v>11</v>
      </c>
      <c r="E41" s="102">
        <f>MIN(F41:G41)</f>
        <v>0</v>
      </c>
      <c r="F41" s="103">
        <f>IF(F33,F40,"")</f>
      </c>
      <c r="G41" s="23"/>
      <c r="H41" s="22"/>
      <c r="I41" s="6"/>
    </row>
    <row r="42" spans="3:9" ht="12.75">
      <c r="C42" s="22"/>
      <c r="D42" s="6" t="s">
        <v>107</v>
      </c>
      <c r="E42" s="101"/>
      <c r="F42" s="147">
        <f>IF(F33,IF(ISERROR(ROUNDDOWN(($E$41/F40*10),1)),0,ROUNDDOWN(($E$41/F41*10),1)),0)</f>
        <v>0</v>
      </c>
      <c r="G42" s="140"/>
      <c r="H42" s="22"/>
      <c r="I42" s="6"/>
    </row>
    <row r="43" spans="3:9" ht="12.75">
      <c r="C43" s="22"/>
      <c r="D43" s="6" t="s">
        <v>168</v>
      </c>
      <c r="E43" s="101"/>
      <c r="F43" s="108">
        <f>IF(F$33,F42*$E38,"")</f>
      </c>
      <c r="G43" s="140"/>
      <c r="H43" s="22"/>
      <c r="I43" s="6"/>
    </row>
    <row r="44" spans="1:11" s="33" customFormat="1" ht="12.75">
      <c r="A44" s="6"/>
      <c r="B44" s="6"/>
      <c r="C44" s="26"/>
      <c r="D44" s="27"/>
      <c r="E44" s="82"/>
      <c r="F44" s="90"/>
      <c r="G44" s="62"/>
      <c r="H44" s="22"/>
      <c r="I44" s="6"/>
      <c r="K44"/>
    </row>
    <row r="45" spans="3:9" ht="6.75" customHeight="1">
      <c r="C45" s="21"/>
      <c r="D45" s="31"/>
      <c r="E45" s="92"/>
      <c r="F45" s="93"/>
      <c r="G45" s="31"/>
      <c r="H45" s="22"/>
      <c r="I45" s="6"/>
    </row>
    <row r="46" spans="3:11" s="3" customFormat="1" ht="12.75">
      <c r="C46" s="22"/>
      <c r="D46" s="35" t="s">
        <v>185</v>
      </c>
      <c r="E46" s="188" t="s">
        <v>213</v>
      </c>
      <c r="F46" s="187"/>
      <c r="G46" s="6"/>
      <c r="H46" s="22"/>
      <c r="I46" s="6"/>
      <c r="K46"/>
    </row>
    <row r="47" spans="3:9" ht="12.75">
      <c r="C47" s="22"/>
      <c r="D47" s="6"/>
      <c r="E47" s="94"/>
      <c r="F47" s="94"/>
      <c r="G47" s="6"/>
      <c r="H47" s="22"/>
      <c r="I47" s="6"/>
    </row>
    <row r="48" spans="3:9" ht="12.75">
      <c r="C48" s="22"/>
      <c r="D48" s="6" t="s">
        <v>3</v>
      </c>
      <c r="E48" s="175">
        <v>0.25</v>
      </c>
      <c r="F48" s="95"/>
      <c r="G48" s="6"/>
      <c r="H48" s="22"/>
      <c r="I48" s="6"/>
    </row>
    <row r="49" spans="3:9" ht="12.75">
      <c r="C49" s="22"/>
      <c r="D49" s="6"/>
      <c r="E49" s="96">
        <f>IF($E$108=1,"","OBS! summa vikt måste = 100%. Nu är den "&amp;TEXT($E$108,"0,0%"))</f>
      </c>
      <c r="F49" s="97"/>
      <c r="G49" s="6"/>
      <c r="H49" s="22"/>
      <c r="I49" s="6"/>
    </row>
    <row r="50" spans="3:9" ht="12.75">
      <c r="C50" s="22"/>
      <c r="D50" s="6" t="s">
        <v>166</v>
      </c>
      <c r="E50" s="68"/>
      <c r="F50" s="176" t="s">
        <v>45</v>
      </c>
      <c r="G50" s="6"/>
      <c r="H50" s="22"/>
      <c r="I50" s="6"/>
    </row>
    <row r="51" spans="3:9" ht="12.75">
      <c r="C51" s="22"/>
      <c r="D51" s="6"/>
      <c r="E51" s="68"/>
      <c r="F51" s="68"/>
      <c r="G51" s="7"/>
      <c r="H51" s="22"/>
      <c r="I51" s="6"/>
    </row>
    <row r="52" spans="3:9" ht="12.75">
      <c r="C52" s="22"/>
      <c r="D52" s="12" t="s">
        <v>95</v>
      </c>
      <c r="E52" s="171">
        <f>MAX(F52:G52)</f>
        <v>0</v>
      </c>
      <c r="F52" s="103">
        <f>IF(F$33,F50,"")</f>
      </c>
      <c r="G52" s="7"/>
      <c r="H52" s="22"/>
      <c r="I52" s="6"/>
    </row>
    <row r="53" spans="3:9" ht="12.75">
      <c r="C53" s="22"/>
      <c r="D53" s="12" t="s">
        <v>107</v>
      </c>
      <c r="E53" s="68"/>
      <c r="F53" s="108">
        <f>IF(F$33=FALSE,"",IF(F50=0,0,ROUNDDOWN((F50/$E52*10),0)))</f>
      </c>
      <c r="G53" s="52"/>
      <c r="H53" s="22"/>
      <c r="I53" s="6"/>
    </row>
    <row r="54" spans="3:9" ht="9" customHeight="1">
      <c r="C54" s="22"/>
      <c r="D54" s="6"/>
      <c r="E54" s="68"/>
      <c r="F54" s="68"/>
      <c r="G54" s="7"/>
      <c r="H54" s="22"/>
      <c r="I54" s="6"/>
    </row>
    <row r="55" spans="3:9" ht="12.75">
      <c r="C55" s="22"/>
      <c r="D55" s="12" t="s">
        <v>108</v>
      </c>
      <c r="E55" s="68"/>
      <c r="F55" s="108">
        <f>IF(F$33,F53*$E48,"")</f>
      </c>
      <c r="G55" s="51"/>
      <c r="H55" s="22"/>
      <c r="I55" s="6"/>
    </row>
    <row r="56" spans="3:9" ht="9" customHeight="1">
      <c r="C56" s="26"/>
      <c r="D56" s="27"/>
      <c r="E56" s="82"/>
      <c r="F56" s="90"/>
      <c r="H56" s="22"/>
      <c r="I56" s="6"/>
    </row>
    <row r="57" spans="3:9" ht="6.75" customHeight="1">
      <c r="C57" s="21"/>
      <c r="D57" s="31"/>
      <c r="E57" s="92"/>
      <c r="F57" s="93"/>
      <c r="G57" s="31"/>
      <c r="H57" s="22"/>
      <c r="I57" s="6"/>
    </row>
    <row r="58" spans="3:11" s="3" customFormat="1" ht="12.75">
      <c r="C58" s="22"/>
      <c r="D58" s="35" t="s">
        <v>186</v>
      </c>
      <c r="E58" s="188" t="s">
        <v>214</v>
      </c>
      <c r="F58" s="187"/>
      <c r="G58" s="6"/>
      <c r="H58" s="22"/>
      <c r="I58" s="6"/>
      <c r="K58"/>
    </row>
    <row r="59" spans="3:9" ht="12.75">
      <c r="C59" s="22"/>
      <c r="D59" s="6"/>
      <c r="E59" s="94"/>
      <c r="F59" s="94"/>
      <c r="G59" s="6"/>
      <c r="H59" s="22"/>
      <c r="I59" s="6"/>
    </row>
    <row r="60" spans="3:9" ht="12.75">
      <c r="C60" s="22"/>
      <c r="D60" s="6" t="s">
        <v>3</v>
      </c>
      <c r="E60" s="175">
        <v>0.25</v>
      </c>
      <c r="F60" s="95"/>
      <c r="G60" s="6"/>
      <c r="H60" s="22"/>
      <c r="I60" s="6"/>
    </row>
    <row r="61" spans="3:9" ht="12.75">
      <c r="C61" s="22"/>
      <c r="D61" s="6"/>
      <c r="E61" s="96">
        <f>IF($E$108=1,"","OBS! summa vikt måste = 100%. Nu är den "&amp;TEXT($E$108,"0,0%"))</f>
      </c>
      <c r="F61" s="97"/>
      <c r="G61" s="6"/>
      <c r="H61" s="22"/>
      <c r="I61" s="6"/>
    </row>
    <row r="62" spans="3:9" ht="12.75">
      <c r="C62" s="22"/>
      <c r="D62" s="6" t="s">
        <v>166</v>
      </c>
      <c r="E62" s="68"/>
      <c r="F62" s="176" t="s">
        <v>44</v>
      </c>
      <c r="G62" s="6"/>
      <c r="H62" s="22"/>
      <c r="I62" s="6"/>
    </row>
    <row r="63" spans="3:9" ht="12.75">
      <c r="C63" s="22"/>
      <c r="D63" s="6"/>
      <c r="E63" s="68"/>
      <c r="F63" s="68"/>
      <c r="G63" s="7"/>
      <c r="H63" s="22"/>
      <c r="I63" s="6"/>
    </row>
    <row r="64" spans="3:9" ht="12.75">
      <c r="C64" s="22"/>
      <c r="D64" s="12" t="s">
        <v>95</v>
      </c>
      <c r="E64" s="171">
        <f>MAX(F64:G64)</f>
        <v>0</v>
      </c>
      <c r="F64" s="103">
        <f>IF(F$33,F62,"")</f>
      </c>
      <c r="G64" s="7"/>
      <c r="H64" s="22"/>
      <c r="I64" s="6"/>
    </row>
    <row r="65" spans="3:9" ht="12.75">
      <c r="C65" s="22"/>
      <c r="D65" s="12" t="s">
        <v>107</v>
      </c>
      <c r="E65" s="68"/>
      <c r="F65" s="108">
        <f>IF(F$33=FALSE,"",IF(F62=0,0,ROUNDDOWN((F62/$E64*10),0)))</f>
      </c>
      <c r="G65" s="52"/>
      <c r="H65" s="22"/>
      <c r="I65" s="6"/>
    </row>
    <row r="66" spans="3:9" ht="9" customHeight="1">
      <c r="C66" s="22"/>
      <c r="D66" s="6"/>
      <c r="E66" s="68"/>
      <c r="F66" s="68"/>
      <c r="G66" s="7"/>
      <c r="H66" s="22"/>
      <c r="I66" s="6"/>
    </row>
    <row r="67" spans="3:9" ht="12.75">
      <c r="C67" s="22"/>
      <c r="D67" s="12" t="s">
        <v>108</v>
      </c>
      <c r="E67" s="68"/>
      <c r="F67" s="108">
        <f>IF(F$33,F65*$E60,"")</f>
      </c>
      <c r="G67" s="51"/>
      <c r="H67" s="22"/>
      <c r="I67" s="6"/>
    </row>
    <row r="68" spans="3:9" ht="9" customHeight="1">
      <c r="C68" s="26"/>
      <c r="D68" s="27"/>
      <c r="E68" s="82"/>
      <c r="F68" s="90"/>
      <c r="H68" s="22"/>
      <c r="I68" s="6"/>
    </row>
    <row r="69" spans="3:9" ht="6.75" customHeight="1">
      <c r="C69" s="21"/>
      <c r="D69" s="31"/>
      <c r="E69" s="92"/>
      <c r="F69" s="93"/>
      <c r="G69" s="31"/>
      <c r="H69" s="22"/>
      <c r="I69" s="6"/>
    </row>
    <row r="70" spans="3:11" s="3" customFormat="1" ht="12.75">
      <c r="C70" s="22"/>
      <c r="D70" s="35" t="s">
        <v>187</v>
      </c>
      <c r="E70" s="188" t="s">
        <v>201</v>
      </c>
      <c r="F70" s="187"/>
      <c r="G70" s="6"/>
      <c r="H70" s="22"/>
      <c r="I70" s="6"/>
      <c r="K70"/>
    </row>
    <row r="71" spans="3:9" ht="12.75">
      <c r="C71" s="22"/>
      <c r="D71" s="6"/>
      <c r="E71" s="94"/>
      <c r="F71" s="94"/>
      <c r="G71" s="6"/>
      <c r="H71" s="22"/>
      <c r="I71" s="6"/>
    </row>
    <row r="72" spans="3:9" ht="12.75">
      <c r="C72" s="22"/>
      <c r="D72" s="6" t="s">
        <v>3</v>
      </c>
      <c r="E72" s="175"/>
      <c r="F72" s="95"/>
      <c r="G72" s="6"/>
      <c r="H72" s="22"/>
      <c r="I72" s="6"/>
    </row>
    <row r="73" spans="3:9" ht="12.75">
      <c r="C73" s="22"/>
      <c r="D73" s="6"/>
      <c r="E73" s="96">
        <f>IF($E$108=1,"","OBS! summa vikt måste = 100%. Nu är den "&amp;TEXT($E$108,"0,0%"))</f>
      </c>
      <c r="F73" s="103">
        <f>IF(F$33,F71,"")</f>
      </c>
      <c r="G73" s="6"/>
      <c r="H73" s="22"/>
      <c r="I73" s="6"/>
    </row>
    <row r="74" spans="3:9" ht="12.75">
      <c r="C74" s="22"/>
      <c r="D74" s="6" t="s">
        <v>166</v>
      </c>
      <c r="E74" s="68"/>
      <c r="F74" s="176" t="s">
        <v>43</v>
      </c>
      <c r="G74" s="6"/>
      <c r="H74" s="22"/>
      <c r="I74" s="6"/>
    </row>
    <row r="75" spans="3:9" ht="12.75">
      <c r="C75" s="22"/>
      <c r="D75" s="6"/>
      <c r="E75" s="68"/>
      <c r="F75" s="68"/>
      <c r="G75" s="7"/>
      <c r="H75" s="22"/>
      <c r="I75" s="6"/>
    </row>
    <row r="76" spans="3:9" ht="12.75">
      <c r="C76" s="22"/>
      <c r="D76" s="12" t="s">
        <v>95</v>
      </c>
      <c r="E76" s="171">
        <f>MAX(F76:G76)</f>
        <v>0</v>
      </c>
      <c r="F76" s="103">
        <f>IF(F21,F74,"")</f>
      </c>
      <c r="G76" s="7"/>
      <c r="H76" s="22"/>
      <c r="I76" s="6"/>
    </row>
    <row r="77" spans="3:9" ht="12.75">
      <c r="C77" s="22"/>
      <c r="D77" s="12" t="s">
        <v>107</v>
      </c>
      <c r="E77" s="68"/>
      <c r="F77" s="108">
        <f>IF(F$33=FALSE,"",IF(F74=0,0,ROUNDDOWN((F74/$E76*10),0)))</f>
      </c>
      <c r="G77" s="52"/>
      <c r="H77" s="22"/>
      <c r="I77" s="6"/>
    </row>
    <row r="78" spans="3:9" ht="9" customHeight="1">
      <c r="C78" s="22"/>
      <c r="D78" s="6"/>
      <c r="E78" s="68"/>
      <c r="F78" s="68"/>
      <c r="G78" s="7"/>
      <c r="H78" s="22"/>
      <c r="I78" s="6"/>
    </row>
    <row r="79" spans="3:9" ht="12.75">
      <c r="C79" s="22"/>
      <c r="D79" s="12" t="s">
        <v>108</v>
      </c>
      <c r="E79" s="68"/>
      <c r="F79" s="108">
        <f>IF(F$33,F77*$E72,"")</f>
      </c>
      <c r="G79" s="51"/>
      <c r="H79" s="22"/>
      <c r="I79" s="6"/>
    </row>
    <row r="80" spans="3:9" ht="9" customHeight="1">
      <c r="C80" s="26"/>
      <c r="D80" s="27"/>
      <c r="E80" s="82"/>
      <c r="F80" s="90"/>
      <c r="H80" s="22"/>
      <c r="I80" s="6"/>
    </row>
    <row r="81" spans="3:9" ht="6.75" customHeight="1">
      <c r="C81" s="21"/>
      <c r="D81" s="31"/>
      <c r="E81" s="92"/>
      <c r="F81" s="93"/>
      <c r="G81" s="31"/>
      <c r="H81" s="22"/>
      <c r="I81" s="6"/>
    </row>
    <row r="82" spans="3:11" s="3" customFormat="1" ht="12.75">
      <c r="C82" s="22"/>
      <c r="D82" s="35" t="s">
        <v>188</v>
      </c>
      <c r="E82" s="188" t="s">
        <v>201</v>
      </c>
      <c r="F82" s="187"/>
      <c r="G82" s="6"/>
      <c r="H82" s="22"/>
      <c r="I82" s="6"/>
      <c r="K82"/>
    </row>
    <row r="83" spans="3:9" ht="12.75">
      <c r="C83" s="22"/>
      <c r="D83" s="6"/>
      <c r="E83" s="94"/>
      <c r="F83" s="94"/>
      <c r="G83" s="6"/>
      <c r="H83" s="22"/>
      <c r="I83" s="6"/>
    </row>
    <row r="84" spans="3:9" ht="12.75">
      <c r="C84" s="22"/>
      <c r="D84" s="6" t="s">
        <v>3</v>
      </c>
      <c r="E84" s="175"/>
      <c r="F84" s="95"/>
      <c r="G84" s="6"/>
      <c r="H84" s="22"/>
      <c r="I84" s="6"/>
    </row>
    <row r="85" spans="3:9" ht="12.75">
      <c r="C85" s="22"/>
      <c r="D85" s="6"/>
      <c r="E85" s="96">
        <f>IF($E$108=1,"","OBS! summa vikt måste = 100%. Nu är den "&amp;TEXT($E$108,"0,0%"))</f>
      </c>
      <c r="F85" s="103">
        <f>IF(F$33,F83,"")</f>
      </c>
      <c r="G85" s="6"/>
      <c r="H85" s="22"/>
      <c r="I85" s="6"/>
    </row>
    <row r="86" spans="3:9" ht="12.75">
      <c r="C86" s="22"/>
      <c r="D86" s="6" t="s">
        <v>166</v>
      </c>
      <c r="E86" s="68"/>
      <c r="F86" s="176" t="s">
        <v>42</v>
      </c>
      <c r="G86" s="6"/>
      <c r="H86" s="22"/>
      <c r="I86" s="6"/>
    </row>
    <row r="87" spans="3:9" ht="12.75">
      <c r="C87" s="22"/>
      <c r="D87" s="6"/>
      <c r="E87" s="68"/>
      <c r="F87" s="68"/>
      <c r="G87" s="7"/>
      <c r="H87" s="22"/>
      <c r="I87" s="6"/>
    </row>
    <row r="88" spans="3:9" ht="12.75">
      <c r="C88" s="22"/>
      <c r="D88" s="12" t="s">
        <v>95</v>
      </c>
      <c r="E88" s="171">
        <f>MAX(F88:G88)</f>
        <v>0</v>
      </c>
      <c r="F88" s="103">
        <f>IF(F33,F86,"")</f>
      </c>
      <c r="G88" s="7"/>
      <c r="H88" s="22"/>
      <c r="I88" s="6"/>
    </row>
    <row r="89" spans="3:9" ht="12.75">
      <c r="C89" s="22"/>
      <c r="D89" s="12" t="s">
        <v>107</v>
      </c>
      <c r="E89" s="68"/>
      <c r="F89" s="108">
        <f>IF(F$33=FALSE,"",IF(F86=0,0,ROUNDDOWN((F86/$E88*10),0)))</f>
      </c>
      <c r="G89" s="52"/>
      <c r="H89" s="22"/>
      <c r="I89" s="6"/>
    </row>
    <row r="90" spans="3:9" ht="9" customHeight="1">
      <c r="C90" s="22"/>
      <c r="D90" s="6"/>
      <c r="E90" s="68"/>
      <c r="F90" s="68"/>
      <c r="G90" s="7"/>
      <c r="H90" s="22"/>
      <c r="I90" s="6"/>
    </row>
    <row r="91" spans="3:9" ht="12.75">
      <c r="C91" s="22"/>
      <c r="D91" s="12" t="s">
        <v>108</v>
      </c>
      <c r="E91" s="68"/>
      <c r="F91" s="108">
        <f>IF(F$33,F89*$E84,"")</f>
      </c>
      <c r="G91" s="51"/>
      <c r="H91" s="22"/>
      <c r="I91" s="6"/>
    </row>
    <row r="92" spans="3:9" ht="9" customHeight="1">
      <c r="C92" s="26"/>
      <c r="D92" s="27"/>
      <c r="E92" s="82"/>
      <c r="F92" s="90"/>
      <c r="H92" s="22"/>
      <c r="I92" s="6"/>
    </row>
    <row r="93" spans="3:9" ht="6.75" customHeight="1">
      <c r="C93" s="21"/>
      <c r="D93" s="31"/>
      <c r="E93" s="92"/>
      <c r="F93" s="93"/>
      <c r="G93" s="31"/>
      <c r="H93" s="22"/>
      <c r="I93" s="6"/>
    </row>
    <row r="94" spans="3:11" s="3" customFormat="1" ht="12.75">
      <c r="C94" s="22"/>
      <c r="D94" s="35" t="s">
        <v>189</v>
      </c>
      <c r="E94" s="188" t="s">
        <v>201</v>
      </c>
      <c r="F94" s="187"/>
      <c r="G94" s="6"/>
      <c r="H94" s="22"/>
      <c r="I94" s="6"/>
      <c r="K94"/>
    </row>
    <row r="95" spans="3:9" ht="12.75">
      <c r="C95" s="22"/>
      <c r="D95" s="6"/>
      <c r="E95" s="94"/>
      <c r="F95" s="94"/>
      <c r="G95" s="6"/>
      <c r="H95" s="22"/>
      <c r="I95" s="6"/>
    </row>
    <row r="96" spans="3:9" ht="12.75">
      <c r="C96" s="22"/>
      <c r="D96" s="6" t="s">
        <v>3</v>
      </c>
      <c r="E96" s="175"/>
      <c r="F96" s="95"/>
      <c r="G96" s="6"/>
      <c r="H96" s="22"/>
      <c r="I96" s="6"/>
    </row>
    <row r="97" spans="3:9" ht="12.75">
      <c r="C97" s="22"/>
      <c r="D97" s="6"/>
      <c r="E97" s="96">
        <f>IF($E$108=1,"","OBS! summa vikt måste = 100%. Nu är den "&amp;TEXT($E$108,"0,0%"))</f>
      </c>
      <c r="F97" s="103">
        <f>IF(F$33,F95,"")</f>
      </c>
      <c r="G97" s="6"/>
      <c r="H97" s="22"/>
      <c r="I97" s="6"/>
    </row>
    <row r="98" spans="3:9" ht="12.75">
      <c r="C98" s="22"/>
      <c r="D98" s="6" t="s">
        <v>166</v>
      </c>
      <c r="E98" s="68"/>
      <c r="F98" s="176" t="s">
        <v>41</v>
      </c>
      <c r="G98" s="6"/>
      <c r="H98" s="22"/>
      <c r="I98" s="6"/>
    </row>
    <row r="99" spans="3:9" ht="12.75">
      <c r="C99" s="22"/>
      <c r="D99" s="6"/>
      <c r="E99" s="68"/>
      <c r="F99" s="68"/>
      <c r="G99" s="7"/>
      <c r="H99" s="22"/>
      <c r="I99" s="6"/>
    </row>
    <row r="100" spans="3:9" ht="12.75">
      <c r="C100" s="22"/>
      <c r="D100" s="12" t="s">
        <v>95</v>
      </c>
      <c r="E100" s="171">
        <f>MAX(F100:G100)</f>
        <v>0</v>
      </c>
      <c r="F100" s="103">
        <f>IF(F45,F98,"")</f>
      </c>
      <c r="G100" s="7"/>
      <c r="H100" s="22"/>
      <c r="I100" s="6"/>
    </row>
    <row r="101" spans="3:9" ht="12.75">
      <c r="C101" s="22"/>
      <c r="D101" s="12" t="s">
        <v>107</v>
      </c>
      <c r="E101" s="68"/>
      <c r="F101" s="108">
        <f>IF(F$33=FALSE,"",IF(F98=0,0,ROUNDDOWN((F98/$E100*10),0)))</f>
      </c>
      <c r="G101" s="52"/>
      <c r="H101" s="22"/>
      <c r="I101" s="6"/>
    </row>
    <row r="102" spans="3:9" ht="9" customHeight="1">
      <c r="C102" s="22"/>
      <c r="D102" s="6"/>
      <c r="E102" s="68"/>
      <c r="F102" s="68"/>
      <c r="G102" s="7"/>
      <c r="H102" s="22"/>
      <c r="I102" s="6"/>
    </row>
    <row r="103" spans="3:9" ht="12.75">
      <c r="C103" s="22"/>
      <c r="D103" s="12" t="s">
        <v>108</v>
      </c>
      <c r="E103" s="68"/>
      <c r="F103" s="108">
        <f>IF(F$33,F101*$E96,"")</f>
      </c>
      <c r="G103" s="51"/>
      <c r="H103" s="22"/>
      <c r="I103" s="6"/>
    </row>
    <row r="104" spans="3:9" ht="9" customHeight="1">
      <c r="C104" s="26"/>
      <c r="D104" s="27"/>
      <c r="E104" s="82"/>
      <c r="F104" s="90"/>
      <c r="H104" s="22"/>
      <c r="I104" s="6"/>
    </row>
    <row r="105" spans="3:9" ht="9" customHeight="1">
      <c r="C105" s="6"/>
      <c r="D105" s="6"/>
      <c r="E105" s="68"/>
      <c r="F105" s="91"/>
      <c r="G105" s="63"/>
      <c r="I105" s="6"/>
    </row>
    <row r="106" spans="1:11" s="33" customFormat="1" ht="12.75">
      <c r="A106" s="6"/>
      <c r="B106" s="6"/>
      <c r="C106" s="6"/>
      <c r="D106" s="6"/>
      <c r="E106" s="68"/>
      <c r="F106" s="91"/>
      <c r="G106" s="91"/>
      <c r="H106" s="6"/>
      <c r="I106" s="6"/>
      <c r="K106"/>
    </row>
    <row r="107" spans="1:11" s="33" customFormat="1" ht="12.75">
      <c r="A107" s="6"/>
      <c r="B107" s="6"/>
      <c r="C107" s="6"/>
      <c r="D107" s="6"/>
      <c r="E107" s="68"/>
      <c r="F107" s="91"/>
      <c r="G107" s="4"/>
      <c r="H107" s="6"/>
      <c r="I107" s="6"/>
      <c r="K107"/>
    </row>
    <row r="108" spans="4:9" ht="15.75">
      <c r="D108" s="10" t="s">
        <v>167</v>
      </c>
      <c r="E108" s="104">
        <f>SUM(E38,E48,E60,E72,E84,E96)</f>
        <v>1</v>
      </c>
      <c r="F108" s="109">
        <f>IF(F$33,SUM(F55,F43,F67,F79,F91,F103),0)</f>
        <v>0</v>
      </c>
      <c r="G108" s="29"/>
      <c r="I108" s="6"/>
    </row>
    <row r="109" spans="5:9" ht="12.75">
      <c r="E109" s="99"/>
      <c r="F109" s="95"/>
      <c r="I109" s="6"/>
    </row>
    <row r="110" spans="4:12" ht="15.75">
      <c r="D110" s="10" t="s">
        <v>158</v>
      </c>
      <c r="E110" s="105"/>
      <c r="F110" s="106">
        <f ca="1">IF(F31&lt;&gt;"Ja","",IF(F108=0,"",RANK(F108,OFFSET($F$108:$G$108,0,1))))</f>
      </c>
      <c r="G110" s="30"/>
      <c r="I110" s="6"/>
      <c r="L110" s="172"/>
    </row>
    <row r="111" spans="5:9" ht="12.75">
      <c r="E111" s="99"/>
      <c r="F111" s="95"/>
      <c r="I111" s="6"/>
    </row>
    <row r="112" spans="5:9" ht="12.75">
      <c r="E112" s="99"/>
      <c r="F112" s="95"/>
      <c r="I112" s="6"/>
    </row>
    <row r="113" spans="5:9" ht="12.75">
      <c r="E113" s="99"/>
      <c r="F113" s="95"/>
      <c r="I113" s="6"/>
    </row>
    <row r="114" spans="5:6" ht="12.75">
      <c r="E114" s="99"/>
      <c r="F114" s="95"/>
    </row>
    <row r="115" spans="5:6" ht="12.75">
      <c r="E115" s="99"/>
      <c r="F115" s="95"/>
    </row>
    <row r="116" spans="5:6" ht="12.75">
      <c r="E116" s="99"/>
      <c r="F116" s="95"/>
    </row>
    <row r="117" spans="5:6" ht="12.75">
      <c r="E117" s="99"/>
      <c r="F117" s="95"/>
    </row>
    <row r="118" spans="5:6" ht="12.75">
      <c r="E118" s="99"/>
      <c r="F118" s="95"/>
    </row>
    <row r="119" spans="5:6" ht="12.75">
      <c r="E119" s="99"/>
      <c r="F119" s="95"/>
    </row>
  </sheetData>
  <sheetProtection password="D09A" sheet="1" objects="1" scenarios="1"/>
  <mergeCells count="2">
    <mergeCell ref="D2:E3"/>
    <mergeCell ref="E36:F36"/>
  </mergeCells>
  <conditionalFormatting sqref="F44:G44 F106:G107 F33:G33">
    <cfRule type="cellIs" priority="364" dxfId="1" operator="lessThan" stopIfTrue="1">
      <formula>1</formula>
    </cfRule>
  </conditionalFormatting>
  <conditionalFormatting sqref="G4">
    <cfRule type="expression" priority="366" dxfId="2" stopIfTrue="1">
      <formula>#REF!=1</formula>
    </cfRule>
  </conditionalFormatting>
  <conditionalFormatting sqref="F33">
    <cfRule type="cellIs" priority="45" dxfId="1" operator="lessThan" stopIfTrue="1">
      <formula>1</formula>
    </cfRule>
  </conditionalFormatting>
  <dataValidations count="3">
    <dataValidation type="decimal" allowBlank="1" showInputMessage="1" showErrorMessage="1" sqref="E38 E48 E96 E84 E72 E60">
      <formula1>0</formula1>
      <formula2>1</formula2>
    </dataValidation>
    <dataValidation errorStyle="warning" type="list" allowBlank="1" showInputMessage="1" showErrorMessage="1" prompt="Avropande myndighet bedömer svaren och väljer Ja/Nej" sqref="F12 F22">
      <formula1>TblAvrSvar</formula1>
    </dataValidation>
    <dataValidation type="list" allowBlank="1" showInputMessage="1" showErrorMessage="1" sqref="F29">
      <formula1>DvalSkallKrav</formula1>
    </dataValidation>
  </dataValidations>
  <printOptions/>
  <pageMargins left="0.1968503937007874" right="0.1968503937007874" top="0.5905511811023623" bottom="0.3937007874015748" header="0.2755905511811024" footer="0.2755905511811024"/>
  <pageSetup fitToHeight="0" horizontalDpi="600" verticalDpi="600" orientation="landscape" paperSize="9" scale="80" r:id="rId2"/>
  <headerFooter alignWithMargins="0">
    <oddFooter>&amp;R&amp;P(&amp;N)</oddFooter>
  </headerFooter>
  <rowBreaks count="1" manualBreakCount="1">
    <brk id="34" max="255" man="1"/>
  </rowBreaks>
  <legacyDrawing r:id="rId1"/>
</worksheet>
</file>

<file path=xl/worksheets/sheet4.xml><?xml version="1.0" encoding="utf-8"?>
<worksheet xmlns="http://schemas.openxmlformats.org/spreadsheetml/2006/main" xmlns:r="http://schemas.openxmlformats.org/officeDocument/2006/relationships">
  <sheetPr codeName="Sheet3"/>
  <dimension ref="B2:Y55"/>
  <sheetViews>
    <sheetView showGridLines="0" zoomScalePageLayoutView="0" workbookViewId="0" topLeftCell="A1">
      <selection activeCell="E3" sqref="E3:F3"/>
    </sheetView>
  </sheetViews>
  <sheetFormatPr defaultColWidth="9.140625" defaultRowHeight="12.75"/>
  <cols>
    <col min="1" max="1" width="3.421875" style="3" customWidth="1"/>
    <col min="2" max="2" width="25.00390625" style="3" customWidth="1"/>
    <col min="3" max="3" width="4.140625" style="3" customWidth="1"/>
    <col min="4" max="4" width="25.00390625" style="3" customWidth="1"/>
    <col min="5" max="5" width="4.140625" style="3" customWidth="1"/>
    <col min="6" max="6" width="25.00390625" style="3" customWidth="1"/>
    <col min="7" max="7" width="4.00390625" style="3" customWidth="1"/>
    <col min="8" max="8" width="9.140625" style="3" customWidth="1"/>
    <col min="26" max="16384" width="9.140625" style="3" customWidth="1"/>
  </cols>
  <sheetData>
    <row r="1" ht="6.75" customHeight="1"/>
    <row r="2" spans="3:22" s="15" customFormat="1" ht="16.5" customHeight="1">
      <c r="C2" s="236" t="s">
        <v>27</v>
      </c>
      <c r="D2" s="237"/>
      <c r="E2" s="230">
        <f ca="1">OFFSET('2. Utvärdering'!F7,0,1)</f>
        <v>0</v>
      </c>
      <c r="F2" s="231"/>
      <c r="G2"/>
      <c r="H2"/>
      <c r="I2"/>
      <c r="J2"/>
      <c r="K2"/>
      <c r="L2"/>
      <c r="M2"/>
      <c r="N2"/>
      <c r="O2"/>
      <c r="P2"/>
      <c r="Q2"/>
      <c r="R2"/>
      <c r="S2"/>
      <c r="T2"/>
      <c r="U2"/>
      <c r="V2"/>
    </row>
    <row r="3" spans="3:22" s="15" customFormat="1" ht="15" customHeight="1">
      <c r="C3" s="236" t="s">
        <v>110</v>
      </c>
      <c r="D3" s="237"/>
      <c r="E3" s="232"/>
      <c r="F3" s="233"/>
      <c r="G3"/>
      <c r="H3"/>
      <c r="I3"/>
      <c r="J3"/>
      <c r="K3"/>
      <c r="L3"/>
      <c r="M3"/>
      <c r="N3"/>
      <c r="O3"/>
      <c r="P3"/>
      <c r="Q3"/>
      <c r="R3"/>
      <c r="S3"/>
      <c r="T3"/>
      <c r="U3"/>
      <c r="V3"/>
    </row>
    <row r="4" spans="3:25" ht="12.75">
      <c r="C4" s="236" t="s">
        <v>29</v>
      </c>
      <c r="D4" s="237"/>
      <c r="E4" s="228"/>
      <c r="F4" s="229"/>
      <c r="G4"/>
      <c r="H4"/>
      <c r="W4" s="3"/>
      <c r="X4" s="3"/>
      <c r="Y4" s="3"/>
    </row>
    <row r="9" ht="12.75">
      <c r="I9" s="3"/>
    </row>
    <row r="10" ht="18">
      <c r="B10" s="1" t="s">
        <v>22</v>
      </c>
    </row>
    <row r="12" spans="2:6" ht="12.75" customHeight="1">
      <c r="B12" s="234" t="str">
        <f>"Avrop enligt avropsförfrågan från statliga ramavtal för "&amp;'1. Försättssida'!A14&amp;" med"</f>
        <v>Avrop enligt avropsförfrågan från statliga ramavtal för  med</v>
      </c>
      <c r="C12" s="234"/>
      <c r="D12" s="234"/>
      <c r="E12" s="234"/>
      <c r="F12" s="234"/>
    </row>
    <row r="13" spans="2:4" ht="12.75">
      <c r="B13" s="38" t="str">
        <f>"diarienummer "&amp;'1. Försättssida'!A16</f>
        <v>diarienummer 96-34-2014</v>
      </c>
      <c r="C13" s="235"/>
      <c r="D13" s="235"/>
    </row>
    <row r="16" spans="2:25" s="6" customFormat="1" ht="14.25" customHeight="1">
      <c r="B16" s="212" t="s">
        <v>23</v>
      </c>
      <c r="C16" s="213"/>
      <c r="D16" s="213"/>
      <c r="E16" s="213"/>
      <c r="F16" s="214"/>
      <c r="I16"/>
      <c r="J16"/>
      <c r="K16"/>
      <c r="L16"/>
      <c r="M16"/>
      <c r="N16"/>
      <c r="O16"/>
      <c r="P16"/>
      <c r="Q16"/>
      <c r="R16"/>
      <c r="S16"/>
      <c r="T16"/>
      <c r="U16"/>
      <c r="V16"/>
      <c r="W16"/>
      <c r="X16"/>
      <c r="Y16"/>
    </row>
    <row r="17" spans="2:25" s="6" customFormat="1" ht="14.25" customHeight="1">
      <c r="B17" s="218"/>
      <c r="C17" s="219"/>
      <c r="D17" s="219"/>
      <c r="E17" s="219"/>
      <c r="F17" s="220"/>
      <c r="I17"/>
      <c r="J17"/>
      <c r="K17"/>
      <c r="L17"/>
      <c r="M17"/>
      <c r="N17"/>
      <c r="O17"/>
      <c r="P17"/>
      <c r="Q17"/>
      <c r="R17"/>
      <c r="S17"/>
      <c r="T17"/>
      <c r="U17"/>
      <c r="V17"/>
      <c r="W17"/>
      <c r="X17"/>
      <c r="Y17"/>
    </row>
    <row r="18" spans="2:6" ht="12.75">
      <c r="B18" s="215">
        <f>IF(ISERROR(INDEX('2. Utvärdering'!$F$4:$G$4,,MATCH(1,'2. Utvärdering'!$F$110:$G$110,0))),"",INDEX('2. Utvärdering'!$F$4:$G$4,,MATCH(1,'2. Utvärdering'!$F$110:$G$110,0)))</f>
      </c>
      <c r="C18" s="216"/>
      <c r="D18" s="216"/>
      <c r="E18" s="216"/>
      <c r="F18" s="217"/>
    </row>
    <row r="19" spans="2:6" ht="12.75">
      <c r="B19" s="221"/>
      <c r="C19" s="222"/>
      <c r="D19" s="222"/>
      <c r="E19" s="222"/>
      <c r="F19" s="223"/>
    </row>
    <row r="21" spans="2:25" s="6" customFormat="1" ht="12.75">
      <c r="B21" s="40" t="s">
        <v>24</v>
      </c>
      <c r="C21" s="41"/>
      <c r="D21" s="41"/>
      <c r="E21" s="41"/>
      <c r="F21" s="42"/>
      <c r="I21"/>
      <c r="J21"/>
      <c r="K21"/>
      <c r="L21"/>
      <c r="M21"/>
      <c r="N21"/>
      <c r="O21"/>
      <c r="P21"/>
      <c r="Q21"/>
      <c r="R21"/>
      <c r="S21"/>
      <c r="T21"/>
      <c r="U21"/>
      <c r="V21"/>
      <c r="W21"/>
      <c r="X21"/>
      <c r="Y21"/>
    </row>
    <row r="22" spans="2:25" s="6" customFormat="1" ht="36" customHeight="1">
      <c r="B22" s="224" t="str">
        <f>IF(KritViktPris=1,"Leverantören har antagits utifrån värderingsprincipen lägst pris.","Leverantören har antagits utifrån värderingsprincipen ”ekonomiskt mest fördelaktiga” på grundval av de kriterier som angetts i avropsförfrågan.")</f>
        <v>Leverantören har antagits utifrån värderingsprincipen ”ekonomiskt mest fördelaktiga” på grundval av de kriterier som angetts i avropsförfrågan.</v>
      </c>
      <c r="C22" s="225"/>
      <c r="D22" s="225"/>
      <c r="E22" s="225"/>
      <c r="F22" s="226"/>
      <c r="I22"/>
      <c r="J22"/>
      <c r="K22"/>
      <c r="L22"/>
      <c r="M22"/>
      <c r="N22"/>
      <c r="O22"/>
      <c r="P22"/>
      <c r="Q22"/>
      <c r="R22"/>
      <c r="S22"/>
      <c r="T22"/>
      <c r="U22"/>
      <c r="V22"/>
      <c r="W22"/>
      <c r="X22"/>
      <c r="Y22"/>
    </row>
    <row r="23" spans="2:25" s="6" customFormat="1" ht="12.75">
      <c r="B23" s="37"/>
      <c r="C23" s="37"/>
      <c r="D23" s="37"/>
      <c r="E23" s="37"/>
      <c r="F23" s="37"/>
      <c r="I23"/>
      <c r="J23"/>
      <c r="K23"/>
      <c r="L23"/>
      <c r="M23"/>
      <c r="N23"/>
      <c r="O23"/>
      <c r="P23"/>
      <c r="Q23"/>
      <c r="R23"/>
      <c r="S23"/>
      <c r="T23"/>
      <c r="U23"/>
      <c r="V23"/>
      <c r="W23"/>
      <c r="X23"/>
      <c r="Y23"/>
    </row>
    <row r="24" spans="2:25" s="6" customFormat="1" ht="12.75" customHeight="1">
      <c r="B24" s="199" t="s">
        <v>172</v>
      </c>
      <c r="C24" s="199"/>
      <c r="D24" s="199"/>
      <c r="E24" s="199"/>
      <c r="F24" s="227"/>
      <c r="I24"/>
      <c r="J24"/>
      <c r="K24"/>
      <c r="L24"/>
      <c r="M24"/>
      <c r="N24"/>
      <c r="O24"/>
      <c r="P24"/>
      <c r="Q24"/>
      <c r="R24"/>
      <c r="S24"/>
      <c r="T24"/>
      <c r="U24"/>
      <c r="V24"/>
      <c r="W24"/>
      <c r="X24"/>
      <c r="Y24"/>
    </row>
    <row r="25" spans="2:25" s="6" customFormat="1" ht="12.75">
      <c r="B25" s="199"/>
      <c r="C25" s="199"/>
      <c r="D25" s="199"/>
      <c r="E25" s="199"/>
      <c r="F25" s="227"/>
      <c r="I25"/>
      <c r="J25"/>
      <c r="K25"/>
      <c r="L25"/>
      <c r="M25"/>
      <c r="N25"/>
      <c r="O25"/>
      <c r="P25"/>
      <c r="Q25"/>
      <c r="R25"/>
      <c r="S25"/>
      <c r="T25"/>
      <c r="U25"/>
      <c r="V25"/>
      <c r="W25"/>
      <c r="X25"/>
      <c r="Y25"/>
    </row>
    <row r="26" spans="2:25" s="18" customFormat="1" ht="18.75" customHeight="1">
      <c r="B26" s="200" t="s">
        <v>173</v>
      </c>
      <c r="C26" s="200"/>
      <c r="D26" s="200"/>
      <c r="E26" s="200"/>
      <c r="F26" s="174"/>
      <c r="I26" s="57"/>
      <c r="J26" s="57"/>
      <c r="K26" s="57"/>
      <c r="L26" s="57"/>
      <c r="M26" s="57"/>
      <c r="N26" s="57"/>
      <c r="O26" s="57"/>
      <c r="P26" s="57"/>
      <c r="Q26" s="57"/>
      <c r="R26" s="57"/>
      <c r="S26" s="57"/>
      <c r="T26" s="57"/>
      <c r="U26" s="57"/>
      <c r="V26" s="57"/>
      <c r="W26" s="57"/>
      <c r="X26" s="57"/>
      <c r="Y26" s="57"/>
    </row>
    <row r="27" spans="2:25" s="6" customFormat="1" ht="26.25" customHeight="1">
      <c r="B27" s="198" t="str">
        <f>IF(F24="Nej","","Vid utskick i elektronisk form gäller 10 dagars och vid pappersform 15 dagars avtalsspärr")</f>
        <v>Vid utskick i elektronisk form gäller 10 dagars och vid pappersform 15 dagars avtalsspärr</v>
      </c>
      <c r="C27" s="198"/>
      <c r="D27" s="198"/>
      <c r="E27" s="198"/>
      <c r="F27" s="198"/>
      <c r="I27"/>
      <c r="J27"/>
      <c r="K27"/>
      <c r="L27"/>
      <c r="M27"/>
      <c r="N27"/>
      <c r="O27"/>
      <c r="P27"/>
      <c r="Q27"/>
      <c r="R27"/>
      <c r="S27"/>
      <c r="T27"/>
      <c r="U27"/>
      <c r="V27"/>
      <c r="W27"/>
      <c r="X27"/>
      <c r="Y27"/>
    </row>
    <row r="28" spans="2:25" s="6" customFormat="1" ht="14.25" customHeight="1">
      <c r="B28" s="212" t="s">
        <v>30</v>
      </c>
      <c r="C28" s="213"/>
      <c r="D28" s="213"/>
      <c r="E28" s="213"/>
      <c r="F28" s="214"/>
      <c r="I28"/>
      <c r="J28"/>
      <c r="K28"/>
      <c r="L28"/>
      <c r="M28"/>
      <c r="N28"/>
      <c r="O28"/>
      <c r="P28"/>
      <c r="Q28"/>
      <c r="R28"/>
      <c r="S28"/>
      <c r="T28"/>
      <c r="U28"/>
      <c r="V28"/>
      <c r="W28"/>
      <c r="X28"/>
      <c r="Y28"/>
    </row>
    <row r="29" spans="2:25" s="6" customFormat="1" ht="12.75">
      <c r="B29" s="43"/>
      <c r="F29" s="23"/>
      <c r="I29"/>
      <c r="J29"/>
      <c r="K29"/>
      <c r="L29"/>
      <c r="M29"/>
      <c r="N29"/>
      <c r="O29"/>
      <c r="P29"/>
      <c r="Q29"/>
      <c r="R29"/>
      <c r="S29"/>
      <c r="T29"/>
      <c r="U29"/>
      <c r="V29"/>
      <c r="W29"/>
      <c r="X29"/>
      <c r="Y29"/>
    </row>
    <row r="30" spans="2:25" s="18" customFormat="1" ht="17.25" customHeight="1">
      <c r="B30" s="201" t="str">
        <f>AvropOrgNamn</f>
        <v>     </v>
      </c>
      <c r="C30" s="202"/>
      <c r="D30" s="202"/>
      <c r="E30" s="202"/>
      <c r="F30" s="203"/>
      <c r="I30"/>
      <c r="J30"/>
      <c r="K30"/>
      <c r="L30"/>
      <c r="M30"/>
      <c r="N30"/>
      <c r="O30"/>
      <c r="P30"/>
      <c r="Q30"/>
      <c r="R30"/>
      <c r="S30"/>
      <c r="T30"/>
      <c r="U30"/>
      <c r="V30"/>
      <c r="W30"/>
      <c r="X30"/>
      <c r="Y30"/>
    </row>
    <row r="31" spans="2:25" s="18" customFormat="1" ht="17.25" customHeight="1">
      <c r="B31" s="201" t="str">
        <f>AvrOrgAdress</f>
        <v>     </v>
      </c>
      <c r="C31" s="202"/>
      <c r="D31" s="202"/>
      <c r="E31" s="202"/>
      <c r="F31" s="203"/>
      <c r="I31"/>
      <c r="J31"/>
      <c r="K31"/>
      <c r="L31"/>
      <c r="M31"/>
      <c r="N31"/>
      <c r="O31"/>
      <c r="P31"/>
      <c r="Q31"/>
      <c r="R31"/>
      <c r="S31"/>
      <c r="T31"/>
      <c r="U31"/>
      <c r="V31"/>
      <c r="W31"/>
      <c r="X31"/>
      <c r="Y31"/>
    </row>
    <row r="32" spans="2:25" s="18" customFormat="1" ht="17.25" customHeight="1">
      <c r="B32" s="201" t="str">
        <f>AvrOrgPostnum&amp;" "&amp;AvrOrgOrt</f>
        <v> </v>
      </c>
      <c r="C32" s="202"/>
      <c r="D32" s="202"/>
      <c r="E32" s="202"/>
      <c r="F32" s="203"/>
      <c r="I32"/>
      <c r="J32"/>
      <c r="K32"/>
      <c r="L32"/>
      <c r="M32"/>
      <c r="N32"/>
      <c r="O32"/>
      <c r="P32"/>
      <c r="Q32"/>
      <c r="R32"/>
      <c r="S32"/>
      <c r="T32"/>
      <c r="U32"/>
      <c r="V32"/>
      <c r="W32"/>
      <c r="X32"/>
      <c r="Y32"/>
    </row>
    <row r="33" spans="2:25" s="18" customFormat="1" ht="17.25" customHeight="1">
      <c r="B33" s="207"/>
      <c r="C33" s="208"/>
      <c r="F33" s="44"/>
      <c r="I33"/>
      <c r="J33"/>
      <c r="K33"/>
      <c r="L33"/>
      <c r="M33"/>
      <c r="N33"/>
      <c r="O33"/>
      <c r="P33"/>
      <c r="Q33"/>
      <c r="R33"/>
      <c r="S33"/>
      <c r="T33"/>
      <c r="U33"/>
      <c r="V33"/>
      <c r="W33"/>
      <c r="X33"/>
      <c r="Y33"/>
    </row>
    <row r="34" spans="2:25" s="18" customFormat="1" ht="17.25" customHeight="1">
      <c r="B34" s="204" t="str">
        <f>"Organisationsnummer: "&amp;AvrOrgNr</f>
        <v>Organisationsnummer: </v>
      </c>
      <c r="C34" s="205"/>
      <c r="D34" s="205"/>
      <c r="E34" s="205"/>
      <c r="F34" s="44"/>
      <c r="I34"/>
      <c r="J34"/>
      <c r="K34"/>
      <c r="L34"/>
      <c r="M34"/>
      <c r="N34"/>
      <c r="O34"/>
      <c r="P34"/>
      <c r="Q34"/>
      <c r="R34"/>
      <c r="S34"/>
      <c r="T34"/>
      <c r="U34"/>
      <c r="V34"/>
      <c r="W34"/>
      <c r="X34"/>
      <c r="Y34"/>
    </row>
    <row r="35" spans="2:25" s="18" customFormat="1" ht="17.25" customHeight="1">
      <c r="B35" s="43"/>
      <c r="F35" s="44"/>
      <c r="I35"/>
      <c r="J35"/>
      <c r="K35"/>
      <c r="L35"/>
      <c r="M35"/>
      <c r="N35"/>
      <c r="O35"/>
      <c r="P35"/>
      <c r="Q35"/>
      <c r="R35"/>
      <c r="S35"/>
      <c r="T35"/>
      <c r="U35"/>
      <c r="V35"/>
      <c r="W35"/>
      <c r="X35"/>
      <c r="Y35"/>
    </row>
    <row r="36" spans="2:25" s="6" customFormat="1" ht="22.5" customHeight="1">
      <c r="B36" s="209" t="str">
        <f ca="1">InputData!C42&amp;" den "&amp;TEXT(TODAY(),"D MMMM ÅÅÅÅ")</f>
        <v>Myndort den 28 maj 2015</v>
      </c>
      <c r="C36" s="210"/>
      <c r="D36" s="210"/>
      <c r="E36" s="210"/>
      <c r="F36" s="211"/>
      <c r="I36"/>
      <c r="J36"/>
      <c r="K36"/>
      <c r="L36"/>
      <c r="M36"/>
      <c r="N36"/>
      <c r="O36"/>
      <c r="P36"/>
      <c r="Q36"/>
      <c r="R36"/>
      <c r="S36"/>
      <c r="T36"/>
      <c r="U36"/>
      <c r="V36"/>
      <c r="W36"/>
      <c r="X36"/>
      <c r="Y36"/>
    </row>
    <row r="37" spans="2:25" s="6" customFormat="1" ht="12.75">
      <c r="B37" s="43"/>
      <c r="F37" s="23"/>
      <c r="I37"/>
      <c r="J37"/>
      <c r="K37"/>
      <c r="L37"/>
      <c r="M37"/>
      <c r="N37"/>
      <c r="O37"/>
      <c r="P37"/>
      <c r="Q37"/>
      <c r="R37"/>
      <c r="S37"/>
      <c r="T37"/>
      <c r="U37"/>
      <c r="V37"/>
      <c r="W37"/>
      <c r="X37"/>
      <c r="Y37"/>
    </row>
    <row r="38" spans="2:25" s="6" customFormat="1" ht="12.75">
      <c r="B38" s="45" t="s">
        <v>28</v>
      </c>
      <c r="F38" s="23"/>
      <c r="I38"/>
      <c r="J38"/>
      <c r="K38"/>
      <c r="L38"/>
      <c r="M38"/>
      <c r="N38"/>
      <c r="O38"/>
      <c r="P38"/>
      <c r="Q38"/>
      <c r="R38"/>
      <c r="S38"/>
      <c r="T38"/>
      <c r="U38"/>
      <c r="V38"/>
      <c r="W38"/>
      <c r="X38"/>
      <c r="Y38"/>
    </row>
    <row r="39" spans="2:25" s="6" customFormat="1" ht="12.75">
      <c r="B39" s="114"/>
      <c r="C39" s="13"/>
      <c r="D39" s="13"/>
      <c r="F39" s="23"/>
      <c r="I39"/>
      <c r="J39"/>
      <c r="K39"/>
      <c r="L39"/>
      <c r="M39"/>
      <c r="N39"/>
      <c r="O39"/>
      <c r="P39"/>
      <c r="Q39"/>
      <c r="R39"/>
      <c r="S39"/>
      <c r="T39"/>
      <c r="U39"/>
      <c r="V39"/>
      <c r="W39"/>
      <c r="X39"/>
      <c r="Y39"/>
    </row>
    <row r="40" spans="2:25" s="6" customFormat="1" ht="12.75">
      <c r="B40" s="114"/>
      <c r="C40" s="13"/>
      <c r="D40" s="13"/>
      <c r="F40" s="23"/>
      <c r="I40"/>
      <c r="J40"/>
      <c r="K40"/>
      <c r="L40"/>
      <c r="M40"/>
      <c r="N40"/>
      <c r="O40"/>
      <c r="P40"/>
      <c r="Q40"/>
      <c r="R40"/>
      <c r="S40"/>
      <c r="T40"/>
      <c r="U40"/>
      <c r="V40"/>
      <c r="W40"/>
      <c r="X40"/>
      <c r="Y40"/>
    </row>
    <row r="41" spans="2:25" s="6" customFormat="1" ht="12.75">
      <c r="B41" s="114"/>
      <c r="C41" s="13"/>
      <c r="D41" s="13"/>
      <c r="F41" s="23"/>
      <c r="I41"/>
      <c r="J41"/>
      <c r="K41"/>
      <c r="L41"/>
      <c r="M41"/>
      <c r="N41"/>
      <c r="O41"/>
      <c r="P41"/>
      <c r="Q41"/>
      <c r="R41"/>
      <c r="S41"/>
      <c r="T41"/>
      <c r="U41"/>
      <c r="V41"/>
      <c r="W41"/>
      <c r="X41"/>
      <c r="Y41"/>
    </row>
    <row r="42" spans="2:25" s="6" customFormat="1" ht="12.75">
      <c r="B42" s="115"/>
      <c r="C42" s="13"/>
      <c r="D42" s="116"/>
      <c r="F42" s="23"/>
      <c r="I42"/>
      <c r="J42"/>
      <c r="K42"/>
      <c r="L42"/>
      <c r="M42"/>
      <c r="N42"/>
      <c r="O42"/>
      <c r="P42"/>
      <c r="Q42"/>
      <c r="R42"/>
      <c r="S42"/>
      <c r="T42"/>
      <c r="U42"/>
      <c r="V42"/>
      <c r="W42"/>
      <c r="X42"/>
      <c r="Y42"/>
    </row>
    <row r="43" spans="2:25" s="6" customFormat="1" ht="28.5" customHeight="1">
      <c r="B43" s="111" t="s">
        <v>109</v>
      </c>
      <c r="C43" s="13"/>
      <c r="D43" s="112" t="s">
        <v>109</v>
      </c>
      <c r="F43" s="118" t="s">
        <v>109</v>
      </c>
      <c r="H43" s="110"/>
      <c r="I43"/>
      <c r="J43"/>
      <c r="K43"/>
      <c r="L43"/>
      <c r="M43"/>
      <c r="N43"/>
      <c r="O43"/>
      <c r="P43"/>
      <c r="Q43"/>
      <c r="R43"/>
      <c r="S43"/>
      <c r="T43"/>
      <c r="U43"/>
      <c r="V43"/>
      <c r="W43"/>
      <c r="X43"/>
      <c r="Y43"/>
    </row>
    <row r="44" spans="2:25" s="6" customFormat="1" ht="12.75">
      <c r="B44" s="113" t="s">
        <v>25</v>
      </c>
      <c r="C44" s="13"/>
      <c r="D44" s="117" t="s">
        <v>25</v>
      </c>
      <c r="F44" s="119" t="s">
        <v>25</v>
      </c>
      <c r="I44"/>
      <c r="J44"/>
      <c r="K44"/>
      <c r="L44"/>
      <c r="M44"/>
      <c r="N44"/>
      <c r="O44"/>
      <c r="P44"/>
      <c r="Q44"/>
      <c r="R44"/>
      <c r="S44"/>
      <c r="T44"/>
      <c r="U44"/>
      <c r="V44"/>
      <c r="W44"/>
      <c r="X44"/>
      <c r="Y44"/>
    </row>
    <row r="45" spans="2:25" s="6" customFormat="1" ht="12.75">
      <c r="B45" s="43"/>
      <c r="F45" s="23"/>
      <c r="I45"/>
      <c r="J45"/>
      <c r="K45"/>
      <c r="L45"/>
      <c r="M45"/>
      <c r="N45"/>
      <c r="O45"/>
      <c r="P45"/>
      <c r="Q45"/>
      <c r="R45"/>
      <c r="S45"/>
      <c r="T45"/>
      <c r="U45"/>
      <c r="V45"/>
      <c r="W45"/>
      <c r="X45"/>
      <c r="Y45"/>
    </row>
    <row r="46" spans="2:25" s="6" customFormat="1" ht="12.75">
      <c r="B46" s="26"/>
      <c r="C46" s="27"/>
      <c r="D46" s="27"/>
      <c r="E46" s="27"/>
      <c r="F46" s="24"/>
      <c r="I46"/>
      <c r="J46"/>
      <c r="K46"/>
      <c r="L46"/>
      <c r="M46"/>
      <c r="N46"/>
      <c r="O46"/>
      <c r="P46"/>
      <c r="Q46"/>
      <c r="R46"/>
      <c r="S46"/>
      <c r="T46"/>
      <c r="U46"/>
      <c r="V46"/>
      <c r="W46"/>
      <c r="X46"/>
      <c r="Y46"/>
    </row>
    <row r="47" spans="9:25" s="6" customFormat="1" ht="12.75">
      <c r="I47"/>
      <c r="J47"/>
      <c r="K47"/>
      <c r="L47"/>
      <c r="M47"/>
      <c r="N47"/>
      <c r="O47"/>
      <c r="P47"/>
      <c r="Q47"/>
      <c r="R47"/>
      <c r="S47"/>
      <c r="T47"/>
      <c r="U47"/>
      <c r="V47"/>
      <c r="W47"/>
      <c r="X47"/>
      <c r="Y47"/>
    </row>
    <row r="48" spans="9:25" s="6" customFormat="1" ht="12.75">
      <c r="I48"/>
      <c r="J48"/>
      <c r="K48"/>
      <c r="L48"/>
      <c r="M48"/>
      <c r="N48"/>
      <c r="O48"/>
      <c r="P48"/>
      <c r="Q48"/>
      <c r="R48"/>
      <c r="S48"/>
      <c r="T48"/>
      <c r="U48"/>
      <c r="V48"/>
      <c r="W48"/>
      <c r="X48"/>
      <c r="Y48"/>
    </row>
    <row r="49" spans="9:25" s="6" customFormat="1" ht="12.75">
      <c r="I49"/>
      <c r="J49"/>
      <c r="K49"/>
      <c r="L49"/>
      <c r="M49"/>
      <c r="N49"/>
      <c r="O49"/>
      <c r="P49"/>
      <c r="Q49"/>
      <c r="R49"/>
      <c r="S49"/>
      <c r="T49"/>
      <c r="U49"/>
      <c r="V49"/>
      <c r="W49"/>
      <c r="X49"/>
      <c r="Y49"/>
    </row>
    <row r="50" spans="2:25" s="6" customFormat="1" ht="12.75">
      <c r="B50" s="39" t="s">
        <v>26</v>
      </c>
      <c r="I50"/>
      <c r="J50"/>
      <c r="K50"/>
      <c r="L50"/>
      <c r="M50"/>
      <c r="N50"/>
      <c r="O50"/>
      <c r="P50"/>
      <c r="Q50"/>
      <c r="R50"/>
      <c r="S50"/>
      <c r="T50"/>
      <c r="U50"/>
      <c r="V50"/>
      <c r="W50"/>
      <c r="X50"/>
      <c r="Y50"/>
    </row>
    <row r="51" spans="2:25" s="18" customFormat="1" ht="15.75" customHeight="1">
      <c r="B51" s="18" t="str">
        <f>"1. Utvärdering av avropssvar "&amp;'1. Försättssida'!A14</f>
        <v>1. Utvärdering av avropssvar </v>
      </c>
      <c r="I51"/>
      <c r="J51"/>
      <c r="K51"/>
      <c r="L51"/>
      <c r="M51"/>
      <c r="N51"/>
      <c r="O51"/>
      <c r="P51"/>
      <c r="Q51"/>
      <c r="R51"/>
      <c r="S51"/>
      <c r="T51"/>
      <c r="U51"/>
      <c r="V51"/>
      <c r="W51"/>
      <c r="X51"/>
      <c r="Y51"/>
    </row>
    <row r="52" spans="2:25" s="18" customFormat="1" ht="15.75" customHeight="1">
      <c r="B52" s="206"/>
      <c r="C52" s="206"/>
      <c r="D52" s="206"/>
      <c r="E52" s="206"/>
      <c r="F52" s="206"/>
      <c r="I52"/>
      <c r="J52"/>
      <c r="K52"/>
      <c r="L52"/>
      <c r="M52"/>
      <c r="N52"/>
      <c r="O52"/>
      <c r="P52"/>
      <c r="Q52"/>
      <c r="R52"/>
      <c r="S52"/>
      <c r="T52"/>
      <c r="U52"/>
      <c r="V52"/>
      <c r="W52"/>
      <c r="X52"/>
      <c r="Y52"/>
    </row>
    <row r="53" spans="2:25" s="18" customFormat="1" ht="15.75" customHeight="1">
      <c r="B53" s="206"/>
      <c r="C53" s="206"/>
      <c r="D53" s="206"/>
      <c r="E53" s="206"/>
      <c r="F53" s="206"/>
      <c r="I53"/>
      <c r="J53"/>
      <c r="K53"/>
      <c r="L53"/>
      <c r="M53"/>
      <c r="N53"/>
      <c r="O53"/>
      <c r="P53"/>
      <c r="Q53"/>
      <c r="R53"/>
      <c r="S53"/>
      <c r="T53"/>
      <c r="U53"/>
      <c r="V53"/>
      <c r="W53"/>
      <c r="X53"/>
      <c r="Y53"/>
    </row>
    <row r="54" spans="2:25" s="6" customFormat="1" ht="12.75">
      <c r="B54" s="18"/>
      <c r="I54"/>
      <c r="J54"/>
      <c r="K54"/>
      <c r="L54"/>
      <c r="M54"/>
      <c r="N54"/>
      <c r="O54"/>
      <c r="P54"/>
      <c r="Q54"/>
      <c r="R54"/>
      <c r="S54"/>
      <c r="T54"/>
      <c r="U54"/>
      <c r="V54"/>
      <c r="W54"/>
      <c r="X54"/>
      <c r="Y54"/>
    </row>
    <row r="55" spans="9:25" s="6" customFormat="1" ht="12.75">
      <c r="I55"/>
      <c r="J55"/>
      <c r="K55"/>
      <c r="L55"/>
      <c r="M55"/>
      <c r="N55"/>
      <c r="O55"/>
      <c r="P55"/>
      <c r="Q55"/>
      <c r="R55"/>
      <c r="S55"/>
      <c r="T55"/>
      <c r="U55"/>
      <c r="V55"/>
      <c r="W55"/>
      <c r="X55"/>
      <c r="Y55"/>
    </row>
  </sheetData>
  <sheetProtection password="D09A" sheet="1" objects="1" scenarios="1" formatColumns="0" formatRows="0"/>
  <mergeCells count="26">
    <mergeCell ref="E4:F4"/>
    <mergeCell ref="E2:F2"/>
    <mergeCell ref="E3:F3"/>
    <mergeCell ref="B12:F12"/>
    <mergeCell ref="C13:D13"/>
    <mergeCell ref="C2:D2"/>
    <mergeCell ref="C3:D3"/>
    <mergeCell ref="C4:D4"/>
    <mergeCell ref="B16:F16"/>
    <mergeCell ref="B18:F18"/>
    <mergeCell ref="B17:F17"/>
    <mergeCell ref="B19:F19"/>
    <mergeCell ref="B22:F22"/>
    <mergeCell ref="F24:F25"/>
    <mergeCell ref="B34:E34"/>
    <mergeCell ref="B52:F52"/>
    <mergeCell ref="B53:F53"/>
    <mergeCell ref="B33:C33"/>
    <mergeCell ref="B36:F36"/>
    <mergeCell ref="B28:F28"/>
    <mergeCell ref="B27:F27"/>
    <mergeCell ref="B24:E25"/>
    <mergeCell ref="B26:E26"/>
    <mergeCell ref="B30:F30"/>
    <mergeCell ref="B31:F31"/>
    <mergeCell ref="B32:F32"/>
  </mergeCells>
  <conditionalFormatting sqref="F26">
    <cfRule type="expression" priority="341" dxfId="0" stopIfTrue="1">
      <formula>IF($F$24="Ja",TRUE,FALSE)</formula>
    </cfRule>
  </conditionalFormatting>
  <dataValidations count="1">
    <dataValidation type="list" allowBlank="1" showInputMessage="1" showErrorMessage="1" sqref="F24:F25">
      <formula1>"Ja,Nej"</formula1>
    </dataValidation>
  </dataValidations>
  <printOptions/>
  <pageMargins left="0.7874015748031497" right="0.1968503937007874" top="0.1968503937007874" bottom="0.7480314960629921" header="0.31496062992125984" footer="0.31496062992125984"/>
  <pageSetup blackAndWhite="1" horizontalDpi="600" verticalDpi="600" orientation="portrait" paperSize="9" r:id="rId1"/>
  <headerFooter>
    <oddFooter>&amp;R&amp;P(&amp;N)</oddFooter>
  </headerFooter>
</worksheet>
</file>

<file path=xl/worksheets/sheet5.xml><?xml version="1.0" encoding="utf-8"?>
<worksheet xmlns="http://schemas.openxmlformats.org/spreadsheetml/2006/main" xmlns:r="http://schemas.openxmlformats.org/officeDocument/2006/relationships">
  <sheetPr codeName="Sheet4"/>
  <dimension ref="A1:F56"/>
  <sheetViews>
    <sheetView zoomScalePageLayoutView="0" workbookViewId="0" topLeftCell="A1">
      <selection activeCell="D37" sqref="D37"/>
    </sheetView>
  </sheetViews>
  <sheetFormatPr defaultColWidth="9.140625" defaultRowHeight="12.75"/>
  <cols>
    <col min="1" max="1" width="63.421875" style="165" customWidth="1"/>
    <col min="2" max="2" width="8.57421875" style="166" customWidth="1"/>
    <col min="3" max="3" width="46.8515625" style="167" bestFit="1" customWidth="1"/>
    <col min="4" max="4" width="27.57421875" style="158" customWidth="1"/>
    <col min="5" max="16384" width="9.140625" style="158" customWidth="1"/>
  </cols>
  <sheetData>
    <row r="1" spans="1:6" ht="15">
      <c r="A1" s="155" t="s">
        <v>96</v>
      </c>
      <c r="B1" s="156" t="s">
        <v>97</v>
      </c>
      <c r="C1" s="157" t="s">
        <v>101</v>
      </c>
      <c r="F1" s="184"/>
    </row>
    <row r="2" spans="1:6" ht="14.25">
      <c r="A2" s="159" t="s">
        <v>98</v>
      </c>
      <c r="B2" s="160" t="s">
        <v>99</v>
      </c>
      <c r="C2" s="168" t="s">
        <v>154</v>
      </c>
      <c r="F2" s="184"/>
    </row>
    <row r="3" spans="1:6" ht="14.25">
      <c r="A3" s="159" t="s">
        <v>12</v>
      </c>
      <c r="B3" s="160" t="s">
        <v>77</v>
      </c>
      <c r="C3" s="161" t="s">
        <v>204</v>
      </c>
      <c r="F3" s="184"/>
    </row>
    <row r="4" spans="1:6" ht="28.5">
      <c r="A4" s="159" t="s">
        <v>76</v>
      </c>
      <c r="B4" s="160" t="s">
        <v>75</v>
      </c>
      <c r="C4" s="161" t="s">
        <v>205</v>
      </c>
      <c r="F4" s="184"/>
    </row>
    <row r="5" spans="1:6" ht="14.25">
      <c r="A5" s="159" t="s">
        <v>74</v>
      </c>
      <c r="B5" s="160" t="s">
        <v>73</v>
      </c>
      <c r="C5" s="161" t="s">
        <v>206</v>
      </c>
      <c r="F5" s="184"/>
    </row>
    <row r="6" spans="1:6" ht="14.25">
      <c r="A6" s="159" t="s">
        <v>13</v>
      </c>
      <c r="B6" s="160" t="s">
        <v>72</v>
      </c>
      <c r="C6" s="161" t="s">
        <v>207</v>
      </c>
      <c r="F6" s="184"/>
    </row>
    <row r="7" spans="1:6" ht="14.25">
      <c r="A7" s="159" t="s">
        <v>15</v>
      </c>
      <c r="B7" s="160" t="s">
        <v>71</v>
      </c>
      <c r="C7" s="161" t="s">
        <v>208</v>
      </c>
      <c r="F7" s="184"/>
    </row>
    <row r="8" spans="1:6" ht="14.25">
      <c r="A8" s="159" t="s">
        <v>14</v>
      </c>
      <c r="B8" s="160" t="s">
        <v>70</v>
      </c>
      <c r="C8" s="161" t="s">
        <v>209</v>
      </c>
      <c r="F8" s="184"/>
    </row>
    <row r="9" spans="1:6" ht="14.25">
      <c r="A9" s="159" t="s">
        <v>5</v>
      </c>
      <c r="B9" s="160" t="s">
        <v>69</v>
      </c>
      <c r="C9" s="161">
        <v>33333</v>
      </c>
      <c r="F9" s="185"/>
    </row>
    <row r="10" spans="1:6" ht="14.25">
      <c r="A10" s="159" t="s">
        <v>6</v>
      </c>
      <c r="B10" s="160" t="s">
        <v>68</v>
      </c>
      <c r="C10" s="161" t="s">
        <v>210</v>
      </c>
      <c r="F10" s="184"/>
    </row>
    <row r="11" spans="1:6" ht="14.25">
      <c r="A11" s="159" t="s">
        <v>16</v>
      </c>
      <c r="B11" s="160" t="s">
        <v>67</v>
      </c>
      <c r="C11" s="161" t="s">
        <v>211</v>
      </c>
      <c r="F11" s="184"/>
    </row>
    <row r="12" spans="1:6" ht="14.25">
      <c r="A12" s="159" t="s">
        <v>17</v>
      </c>
      <c r="B12" s="160" t="s">
        <v>66</v>
      </c>
      <c r="C12" s="161" t="s">
        <v>212</v>
      </c>
      <c r="F12" s="184"/>
    </row>
    <row r="13" spans="1:6" ht="14.25">
      <c r="A13" s="159" t="s">
        <v>156</v>
      </c>
      <c r="B13" s="160" t="s">
        <v>65</v>
      </c>
      <c r="C13" s="161" t="s">
        <v>0</v>
      </c>
      <c r="F13" s="184"/>
    </row>
    <row r="14" spans="1:6" ht="14.25">
      <c r="A14" s="159" t="s">
        <v>126</v>
      </c>
      <c r="B14" s="160" t="s">
        <v>64</v>
      </c>
      <c r="C14" s="161" t="s">
        <v>0</v>
      </c>
      <c r="F14" s="184"/>
    </row>
    <row r="15" spans="1:6" ht="14.25">
      <c r="A15" s="164" t="s">
        <v>182</v>
      </c>
      <c r="B15" s="160" t="s">
        <v>49</v>
      </c>
      <c r="C15" s="163" t="s">
        <v>0</v>
      </c>
      <c r="F15" s="184"/>
    </row>
    <row r="16" spans="1:6" ht="14.25">
      <c r="A16" s="164" t="s">
        <v>181</v>
      </c>
      <c r="B16" s="160" t="s">
        <v>48</v>
      </c>
      <c r="C16" s="163" t="s">
        <v>0</v>
      </c>
      <c r="F16" s="184"/>
    </row>
    <row r="17" spans="1:6" ht="14.25">
      <c r="A17" s="164" t="s">
        <v>202</v>
      </c>
      <c r="B17" s="160" t="s">
        <v>203</v>
      </c>
      <c r="C17" s="161" t="s">
        <v>0</v>
      </c>
      <c r="F17" s="184"/>
    </row>
    <row r="18" spans="1:6" ht="14.25">
      <c r="A18" s="159" t="s">
        <v>146</v>
      </c>
      <c r="B18" s="160" t="s">
        <v>63</v>
      </c>
      <c r="C18" s="161" t="s">
        <v>0</v>
      </c>
      <c r="F18" s="184"/>
    </row>
    <row r="19" spans="1:6" ht="14.25">
      <c r="A19" s="162" t="s">
        <v>62</v>
      </c>
      <c r="B19" s="160" t="s">
        <v>61</v>
      </c>
      <c r="C19" s="163">
        <v>0.5</v>
      </c>
      <c r="F19" s="184"/>
    </row>
    <row r="20" spans="1:6" ht="14.25">
      <c r="A20" s="162" t="s">
        <v>148</v>
      </c>
      <c r="B20" s="160" t="s">
        <v>60</v>
      </c>
      <c r="C20" s="163">
        <v>0.25</v>
      </c>
      <c r="F20" s="184"/>
    </row>
    <row r="21" spans="1:6" ht="14.25">
      <c r="A21" s="162" t="s">
        <v>149</v>
      </c>
      <c r="B21" s="160" t="s">
        <v>59</v>
      </c>
      <c r="C21" s="163">
        <v>0.25</v>
      </c>
      <c r="F21" s="184"/>
    </row>
    <row r="22" spans="1:6" ht="14.25">
      <c r="A22" s="162" t="s">
        <v>150</v>
      </c>
      <c r="B22" s="160" t="s">
        <v>58</v>
      </c>
      <c r="C22" s="163"/>
      <c r="F22" s="184"/>
    </row>
    <row r="23" spans="1:6" ht="14.25">
      <c r="A23" s="162" t="s">
        <v>151</v>
      </c>
      <c r="B23" s="160" t="s">
        <v>57</v>
      </c>
      <c r="C23" s="163"/>
      <c r="F23" s="184"/>
    </row>
    <row r="24" spans="1:6" ht="14.25">
      <c r="A24" s="162" t="s">
        <v>152</v>
      </c>
      <c r="B24" s="160" t="s">
        <v>56</v>
      </c>
      <c r="C24" s="163"/>
      <c r="F24" s="184"/>
    </row>
    <row r="25" spans="1:6" ht="14.25">
      <c r="A25" s="162" t="s">
        <v>190</v>
      </c>
      <c r="B25" s="160" t="s">
        <v>55</v>
      </c>
      <c r="C25" s="163" t="s">
        <v>213</v>
      </c>
      <c r="F25" s="184"/>
    </row>
    <row r="26" spans="1:6" ht="14.25">
      <c r="A26" s="162" t="s">
        <v>191</v>
      </c>
      <c r="B26" s="160" t="s">
        <v>54</v>
      </c>
      <c r="C26" s="163" t="s">
        <v>214</v>
      </c>
      <c r="F26" s="184"/>
    </row>
    <row r="27" spans="1:6" ht="14.25">
      <c r="A27" s="162" t="s">
        <v>192</v>
      </c>
      <c r="B27" s="160" t="s">
        <v>53</v>
      </c>
      <c r="C27" s="163" t="s">
        <v>201</v>
      </c>
      <c r="F27" s="184"/>
    </row>
    <row r="28" spans="1:6" ht="14.25">
      <c r="A28" s="162" t="s">
        <v>193</v>
      </c>
      <c r="B28" s="160" t="s">
        <v>52</v>
      </c>
      <c r="C28" s="163" t="s">
        <v>201</v>
      </c>
      <c r="F28" s="184"/>
    </row>
    <row r="29" spans="1:6" ht="14.25">
      <c r="A29" s="162" t="s">
        <v>194</v>
      </c>
      <c r="B29" s="160" t="s">
        <v>51</v>
      </c>
      <c r="C29" s="163" t="s">
        <v>201</v>
      </c>
      <c r="F29" s="184"/>
    </row>
    <row r="30" spans="1:6" ht="28.5">
      <c r="A30" s="159" t="s">
        <v>153</v>
      </c>
      <c r="B30" s="160" t="s">
        <v>50</v>
      </c>
      <c r="C30" s="161" t="s">
        <v>0</v>
      </c>
      <c r="F30" s="184"/>
    </row>
    <row r="31" spans="1:6" ht="14.25">
      <c r="A31" s="162" t="s">
        <v>162</v>
      </c>
      <c r="B31" s="160" t="s">
        <v>47</v>
      </c>
      <c r="C31" s="163">
        <v>1</v>
      </c>
      <c r="F31" s="184"/>
    </row>
    <row r="32" spans="1:6" ht="14.25">
      <c r="A32" s="159" t="s">
        <v>200</v>
      </c>
      <c r="B32" s="160" t="s">
        <v>46</v>
      </c>
      <c r="C32" s="161">
        <v>520000</v>
      </c>
      <c r="F32" s="184"/>
    </row>
    <row r="33" spans="1:6" ht="14.25">
      <c r="A33" s="159" t="s">
        <v>195</v>
      </c>
      <c r="B33" s="160" t="s">
        <v>45</v>
      </c>
      <c r="C33" s="161">
        <v>20</v>
      </c>
      <c r="F33" s="184"/>
    </row>
    <row r="34" spans="1:6" ht="14.25">
      <c r="A34" s="159" t="s">
        <v>196</v>
      </c>
      <c r="B34" s="160" t="s">
        <v>44</v>
      </c>
      <c r="C34" s="161">
        <v>15</v>
      </c>
      <c r="F34" s="186"/>
    </row>
    <row r="35" spans="1:6" ht="14.25">
      <c r="A35" s="159" t="s">
        <v>197</v>
      </c>
      <c r="B35" s="160" t="s">
        <v>43</v>
      </c>
      <c r="C35" s="161">
        <v>0</v>
      </c>
      <c r="F35" s="184"/>
    </row>
    <row r="36" spans="1:6" ht="14.25">
      <c r="A36" s="159" t="s">
        <v>198</v>
      </c>
      <c r="B36" s="160" t="s">
        <v>42</v>
      </c>
      <c r="C36" s="161">
        <v>0</v>
      </c>
      <c r="F36" s="184"/>
    </row>
    <row r="37" spans="1:6" ht="14.25">
      <c r="A37" s="159" t="s">
        <v>199</v>
      </c>
      <c r="B37" s="160" t="s">
        <v>41</v>
      </c>
      <c r="C37" s="161">
        <v>0</v>
      </c>
      <c r="F37" s="184"/>
    </row>
    <row r="38" spans="1:6" ht="14.25">
      <c r="A38" s="169" t="s">
        <v>31</v>
      </c>
      <c r="B38" s="160" t="s">
        <v>89</v>
      </c>
      <c r="C38" s="170" t="s">
        <v>215</v>
      </c>
      <c r="F38" s="184"/>
    </row>
    <row r="39" spans="1:6" ht="14.25">
      <c r="A39" s="169" t="s">
        <v>33</v>
      </c>
      <c r="B39" s="160" t="s">
        <v>90</v>
      </c>
      <c r="C39" s="170" t="s">
        <v>216</v>
      </c>
      <c r="F39" s="184"/>
    </row>
    <row r="40" spans="1:6" ht="14.25">
      <c r="A40" s="169" t="s">
        <v>32</v>
      </c>
      <c r="B40" s="160" t="s">
        <v>91</v>
      </c>
      <c r="C40" s="170" t="s">
        <v>217</v>
      </c>
      <c r="F40" s="184"/>
    </row>
    <row r="41" spans="1:6" ht="14.25">
      <c r="A41" s="169" t="s">
        <v>35</v>
      </c>
      <c r="B41" s="160" t="s">
        <v>92</v>
      </c>
      <c r="C41" s="170">
        <v>22222</v>
      </c>
      <c r="F41" s="184"/>
    </row>
    <row r="42" spans="1:6" ht="14.25">
      <c r="A42" s="169" t="s">
        <v>34</v>
      </c>
      <c r="B42" s="160" t="s">
        <v>93</v>
      </c>
      <c r="C42" s="170" t="s">
        <v>218</v>
      </c>
      <c r="F42" s="184"/>
    </row>
    <row r="43" ht="14.25">
      <c r="F43" s="184"/>
    </row>
    <row r="44" ht="14.25">
      <c r="F44" s="184"/>
    </row>
    <row r="45" ht="14.25">
      <c r="F45" s="184"/>
    </row>
    <row r="46" ht="14.25">
      <c r="F46" s="184"/>
    </row>
    <row r="47" spans="3:6" ht="14.25">
      <c r="C47" s="168" t="s">
        <v>102</v>
      </c>
      <c r="F47" s="184"/>
    </row>
    <row r="48" spans="3:6" ht="14.25">
      <c r="C48" s="168" t="s">
        <v>37</v>
      </c>
      <c r="F48" s="184"/>
    </row>
    <row r="49" spans="3:6" ht="14.25">
      <c r="C49" s="168" t="s">
        <v>38</v>
      </c>
      <c r="F49" s="184"/>
    </row>
    <row r="50" spans="3:6" ht="14.25">
      <c r="C50" s="168" t="s">
        <v>39</v>
      </c>
      <c r="F50" s="186"/>
    </row>
    <row r="51" spans="3:6" ht="14.25">
      <c r="C51" s="168" t="s">
        <v>40</v>
      </c>
      <c r="F51" s="184"/>
    </row>
    <row r="52" spans="3:6" ht="14.25">
      <c r="C52" s="168" t="s">
        <v>36</v>
      </c>
      <c r="F52" s="184"/>
    </row>
    <row r="53" ht="14.25">
      <c r="F53" s="184"/>
    </row>
    <row r="54" ht="14.25">
      <c r="F54" s="184"/>
    </row>
    <row r="55" ht="14.25">
      <c r="F55" s="184"/>
    </row>
    <row r="56" ht="14.25">
      <c r="F56" s="184"/>
    </row>
  </sheetData>
  <sheetProtection password="D09A" sheet="1" objects="1" scenarios="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
  <dimension ref="B1:J24"/>
  <sheetViews>
    <sheetView zoomScalePageLayoutView="0" workbookViewId="0" topLeftCell="A1">
      <selection activeCell="B19" sqref="B19:F19"/>
    </sheetView>
  </sheetViews>
  <sheetFormatPr defaultColWidth="9.140625" defaultRowHeight="12.75"/>
  <cols>
    <col min="2" max="2" width="20.421875" style="0" bestFit="1" customWidth="1"/>
    <col min="6" max="6" width="27.140625" style="0" customWidth="1"/>
    <col min="7" max="7" width="21.7109375" style="0" customWidth="1"/>
    <col min="10" max="10" width="22.140625" style="0" bestFit="1" customWidth="1"/>
  </cols>
  <sheetData>
    <row r="1" spans="6:10" ht="12.75">
      <c r="F1" t="s">
        <v>19</v>
      </c>
      <c r="G1" t="s">
        <v>18</v>
      </c>
      <c r="J1" t="s">
        <v>134</v>
      </c>
    </row>
    <row r="2" spans="3:10" ht="12.75">
      <c r="C2" t="s">
        <v>21</v>
      </c>
      <c r="D2" t="s">
        <v>0</v>
      </c>
      <c r="F2" s="57" t="s">
        <v>128</v>
      </c>
      <c r="G2">
        <f>IF(ISERROR(MATCH(F2,TblLeverantörer,0)),"",MATCH(F2,TblLeverantörer,0))</f>
        <v>2</v>
      </c>
      <c r="J2" s="57" t="s">
        <v>127</v>
      </c>
    </row>
    <row r="3" spans="2:10" ht="12.75">
      <c r="B3" t="s">
        <v>0</v>
      </c>
      <c r="C3" t="s">
        <v>8</v>
      </c>
      <c r="D3" t="s">
        <v>1</v>
      </c>
      <c r="J3" s="57" t="s">
        <v>128</v>
      </c>
    </row>
    <row r="4" spans="2:10" ht="12.75">
      <c r="B4" t="s">
        <v>1</v>
      </c>
      <c r="C4" t="s">
        <v>7</v>
      </c>
      <c r="D4" t="s">
        <v>4</v>
      </c>
      <c r="J4" s="57" t="s">
        <v>129</v>
      </c>
    </row>
    <row r="5" spans="2:10" ht="12.75">
      <c r="B5" t="s">
        <v>4</v>
      </c>
      <c r="D5" t="s">
        <v>9</v>
      </c>
      <c r="J5" s="57" t="s">
        <v>130</v>
      </c>
    </row>
    <row r="6" ht="12.75">
      <c r="J6" s="57" t="s">
        <v>131</v>
      </c>
    </row>
    <row r="7" ht="12.75">
      <c r="J7" s="57" t="s">
        <v>132</v>
      </c>
    </row>
    <row r="8" ht="12.75">
      <c r="J8" s="57" t="s">
        <v>133</v>
      </c>
    </row>
    <row r="13" ht="15">
      <c r="B13" s="47" t="s">
        <v>88</v>
      </c>
    </row>
    <row r="14" ht="15">
      <c r="B14" s="46" t="s">
        <v>87</v>
      </c>
    </row>
    <row r="15" ht="15">
      <c r="B15" s="46" t="s">
        <v>86</v>
      </c>
    </row>
    <row r="16" ht="15">
      <c r="B16" s="46" t="s">
        <v>85</v>
      </c>
    </row>
    <row r="17" ht="15">
      <c r="B17" s="46" t="s">
        <v>84</v>
      </c>
    </row>
    <row r="18" ht="15">
      <c r="B18" s="46" t="s">
        <v>83</v>
      </c>
    </row>
    <row r="19" spans="2:7" ht="15">
      <c r="B19" s="46" t="s">
        <v>82</v>
      </c>
      <c r="F19" t="s">
        <v>99</v>
      </c>
      <c r="G19" t="s">
        <v>135</v>
      </c>
    </row>
    <row r="20" spans="2:7" ht="15">
      <c r="B20" s="46" t="s">
        <v>81</v>
      </c>
      <c r="F20" t="s">
        <v>136</v>
      </c>
      <c r="G20" t="s">
        <v>106</v>
      </c>
    </row>
    <row r="21" spans="2:6" ht="15">
      <c r="B21" s="46" t="s">
        <v>80</v>
      </c>
      <c r="F21" t="s">
        <v>137</v>
      </c>
    </row>
    <row r="22" spans="2:7" ht="15">
      <c r="B22" s="46" t="s">
        <v>79</v>
      </c>
      <c r="F22" t="s">
        <v>138</v>
      </c>
      <c r="G22" t="s">
        <v>106</v>
      </c>
    </row>
    <row r="23" spans="2:6" ht="15">
      <c r="B23" s="46" t="s">
        <v>78</v>
      </c>
      <c r="F23" t="s">
        <v>139</v>
      </c>
    </row>
    <row r="24" ht="12.75">
      <c r="F24" t="s">
        <v>140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Maria Åkerström</cp:lastModifiedBy>
  <cp:lastPrinted>2015-05-25T06:52:08Z</cp:lastPrinted>
  <dcterms:created xsi:type="dcterms:W3CDTF">2008-11-24T11:40:31Z</dcterms:created>
  <dcterms:modified xsi:type="dcterms:W3CDTF">2015-05-28T12:10:02Z</dcterms:modified>
  <cp:category/>
  <cp:version/>
  <cp:contentType/>
  <cp:contentStatus/>
</cp:coreProperties>
</file>