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Brandskydd 2023\2 Upphandling\12 Överlämning\Uträkningsmall\"/>
    </mc:Choice>
  </mc:AlternateContent>
  <xr:revisionPtr revIDLastSave="0" documentId="13_ncr:1_{7C1C13FA-04AE-45EF-8A43-3F6304720103}" xr6:coauthVersionLast="47" xr6:coauthVersionMax="47" xr10:uidLastSave="{00000000-0000-0000-0000-000000000000}"/>
  <workbookProtection workbookAlgorithmName="SHA-512" workbookHashValue="BFs4h4nRHaGOt2nZrs4QB/4fJax8+Gh8xwE/miXwU+6T6q9BDMSFXtMJrmmNkgyFCJQ9v5W58CdunPy8B7lvNQ==" workbookSaltValue="iVaf2ykpnnzwysX5imZ1sQ==" workbookSpinCount="100000" lockStructure="1"/>
  <bookViews>
    <workbookView xWindow="28680" yWindow="-120" windowWidth="29040" windowHeight="17520" xr2:uid="{00000000-000D-0000-FFFF-FFFF00000000}"/>
  </bookViews>
  <sheets>
    <sheet name="Uträkningsmall" sheetId="1" r:id="rId1"/>
    <sheet name="Avtalade priser" sheetId="2" r:id="rId2"/>
    <sheet name="Funktioner" sheetId="3" state="hidden" r:id="rId3"/>
    <sheet name="Kontaktuppgifte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F27" i="3"/>
  <c r="F29" i="3"/>
  <c r="G29" i="3"/>
  <c r="K15" i="1" s="1"/>
  <c r="I30" i="3"/>
  <c r="O16" i="1" s="1"/>
  <c r="F31" i="3"/>
  <c r="E18" i="1"/>
  <c r="E32" i="3"/>
  <c r="E20" i="1"/>
  <c r="I34" i="3"/>
  <c r="E36" i="3"/>
  <c r="H36" i="3"/>
  <c r="F37" i="3"/>
  <c r="I38" i="3"/>
  <c r="F39" i="3"/>
  <c r="G41" i="3"/>
  <c r="F43" i="3"/>
  <c r="E44" i="3"/>
  <c r="G45" i="3"/>
  <c r="F46" i="3"/>
  <c r="H47" i="3"/>
  <c r="F48" i="3"/>
  <c r="H49" i="3"/>
  <c r="E51" i="3"/>
  <c r="H51" i="3"/>
  <c r="F52" i="3"/>
  <c r="H53" i="3"/>
  <c r="I53" i="3"/>
  <c r="F54" i="3"/>
  <c r="F56" i="3"/>
  <c r="G56" i="3"/>
  <c r="H57" i="3"/>
  <c r="E14" i="1"/>
  <c r="E28" i="3"/>
  <c r="G14" i="1" s="1"/>
  <c r="H30" i="3"/>
  <c r="M16" i="1" s="1"/>
  <c r="F33" i="3"/>
  <c r="G33" i="3"/>
  <c r="I19" i="1" s="1"/>
  <c r="G37" i="3"/>
  <c r="H42" i="3"/>
  <c r="I42" i="3"/>
  <c r="E47" i="3"/>
  <c r="I49" i="3"/>
  <c r="G52" i="3"/>
  <c r="E55" i="3"/>
  <c r="I57" i="3"/>
  <c r="H26" i="3"/>
  <c r="M12" i="1" s="1"/>
  <c r="I26" i="3"/>
  <c r="O12" i="1" s="1"/>
  <c r="I33" i="3"/>
  <c r="I41" i="3"/>
  <c r="I48" i="3"/>
  <c r="I56" i="3"/>
  <c r="H41" i="3"/>
  <c r="H56" i="3"/>
  <c r="G32" i="3"/>
  <c r="G34" i="3"/>
  <c r="G40" i="3"/>
  <c r="G42" i="3"/>
  <c r="G47" i="3"/>
  <c r="G49" i="3"/>
  <c r="G57" i="3"/>
  <c r="F35" i="3"/>
  <c r="F50" i="3"/>
  <c r="F57" i="3"/>
  <c r="E57" i="3"/>
  <c r="E56" i="3"/>
  <c r="I55" i="3"/>
  <c r="H55" i="3"/>
  <c r="G55" i="3"/>
  <c r="F55" i="3"/>
  <c r="I54" i="3"/>
  <c r="H54" i="3"/>
  <c r="G54" i="3"/>
  <c r="E54" i="3"/>
  <c r="G53" i="3"/>
  <c r="F53" i="3"/>
  <c r="E53" i="3"/>
  <c r="I52" i="3"/>
  <c r="H52" i="3"/>
  <c r="E52" i="3"/>
  <c r="I51" i="3"/>
  <c r="G51" i="3"/>
  <c r="F51" i="3"/>
  <c r="I50" i="3"/>
  <c r="H50" i="3"/>
  <c r="G50" i="3"/>
  <c r="E50" i="3"/>
  <c r="F49" i="3"/>
  <c r="E49" i="3"/>
  <c r="H48" i="3"/>
  <c r="G48" i="3"/>
  <c r="E48" i="3"/>
  <c r="I47" i="3"/>
  <c r="F47" i="3"/>
  <c r="I46" i="3"/>
  <c r="H46" i="3"/>
  <c r="G46" i="3"/>
  <c r="E46" i="3"/>
  <c r="I45" i="3"/>
  <c r="H45" i="3"/>
  <c r="F45" i="3"/>
  <c r="E45" i="3"/>
  <c r="I44" i="3"/>
  <c r="H44" i="3"/>
  <c r="G44" i="3"/>
  <c r="F44" i="3"/>
  <c r="I43" i="3"/>
  <c r="H43" i="3"/>
  <c r="G43" i="3"/>
  <c r="E43" i="3"/>
  <c r="F42" i="3"/>
  <c r="E42" i="3"/>
  <c r="F41" i="3"/>
  <c r="E41" i="3"/>
  <c r="I40" i="3"/>
  <c r="H40" i="3"/>
  <c r="F40" i="3"/>
  <c r="E40" i="3"/>
  <c r="I39" i="3"/>
  <c r="H39" i="3"/>
  <c r="G39" i="3"/>
  <c r="E39" i="3"/>
  <c r="H38" i="3"/>
  <c r="G38" i="3"/>
  <c r="F38" i="3"/>
  <c r="E38" i="3"/>
  <c r="I37" i="3"/>
  <c r="H37" i="3"/>
  <c r="E37" i="3"/>
  <c r="I36" i="3"/>
  <c r="G36" i="3"/>
  <c r="F36" i="3"/>
  <c r="I35" i="3"/>
  <c r="H35" i="3"/>
  <c r="G35" i="3"/>
  <c r="E35" i="3"/>
  <c r="H34" i="3"/>
  <c r="F34" i="3"/>
  <c r="E34" i="3"/>
  <c r="G20" i="1" s="1"/>
  <c r="H33" i="3"/>
  <c r="M19" i="1" s="1"/>
  <c r="E33" i="3"/>
  <c r="G19" i="1" s="1"/>
  <c r="I32" i="3"/>
  <c r="O18" i="1" s="1"/>
  <c r="H32" i="3"/>
  <c r="F32" i="3"/>
  <c r="I31" i="3"/>
  <c r="H31" i="3"/>
  <c r="G31" i="3"/>
  <c r="K17" i="1" s="1"/>
  <c r="E31" i="3"/>
  <c r="G17" i="1" s="1"/>
  <c r="E17" i="1"/>
  <c r="G30" i="3"/>
  <c r="K16" i="1" s="1"/>
  <c r="F30" i="3"/>
  <c r="E30" i="3"/>
  <c r="G16" i="1" s="1"/>
  <c r="I29" i="3"/>
  <c r="O15" i="1" s="1"/>
  <c r="H29" i="3"/>
  <c r="E29" i="3"/>
  <c r="G15" i="1" s="1"/>
  <c r="E15" i="1"/>
  <c r="I28" i="3"/>
  <c r="O14" i="1" s="1"/>
  <c r="H28" i="3"/>
  <c r="M14" i="1" s="1"/>
  <c r="G28" i="3"/>
  <c r="K14" i="1" s="1"/>
  <c r="F28" i="3"/>
  <c r="I27" i="3"/>
  <c r="O13" i="1" s="1"/>
  <c r="H27" i="3"/>
  <c r="M13" i="1" s="1"/>
  <c r="G27" i="3"/>
  <c r="I13" i="1" s="1"/>
  <c r="E27" i="3"/>
  <c r="G13" i="1" s="1"/>
  <c r="E13" i="1"/>
  <c r="G26" i="3"/>
  <c r="K12" i="1" s="1"/>
  <c r="E26" i="3"/>
  <c r="G12" i="1" s="1"/>
  <c r="D26" i="3"/>
  <c r="E12" i="1" s="1"/>
  <c r="I25" i="3"/>
  <c r="O10" i="1" s="1"/>
  <c r="H25" i="3"/>
  <c r="M10" i="1" s="1"/>
  <c r="G25" i="3"/>
  <c r="K10" i="1" s="1"/>
  <c r="F25" i="3"/>
  <c r="I10" i="1" s="1"/>
  <c r="E25" i="3"/>
  <c r="G10" i="1" s="1"/>
  <c r="D25" i="3"/>
  <c r="E10" i="1" s="1"/>
  <c r="E16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G18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I15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M15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E43" i="1"/>
  <c r="G43" i="1"/>
  <c r="I43" i="1"/>
  <c r="M43" i="1"/>
  <c r="O43" i="1"/>
  <c r="K19" i="1" l="1"/>
  <c r="I4" i="3"/>
  <c r="D4" i="3"/>
  <c r="G4" i="3"/>
  <c r="H4" i="3"/>
  <c r="F4" i="3"/>
  <c r="E4" i="3"/>
  <c r="I17" i="1"/>
  <c r="I16" i="1"/>
  <c r="K13" i="1"/>
  <c r="F26" i="3"/>
  <c r="I14" i="1"/>
  <c r="K43" i="1"/>
  <c r="I12" i="1"/>
  <c r="D6" i="3" l="1"/>
  <c r="D7" i="3"/>
  <c r="D8" i="3"/>
  <c r="D5" i="3"/>
  <c r="I6" i="3"/>
  <c r="I7" i="3"/>
  <c r="I8" i="3"/>
  <c r="I5" i="3"/>
  <c r="E6" i="3"/>
  <c r="E7" i="3"/>
  <c r="E8" i="3"/>
  <c r="E5" i="3"/>
  <c r="F6" i="3"/>
  <c r="F7" i="3"/>
  <c r="F8" i="3"/>
  <c r="F5" i="3"/>
  <c r="H6" i="3"/>
  <c r="H7" i="3"/>
  <c r="H8" i="3"/>
  <c r="H5" i="3"/>
  <c r="G6" i="3"/>
  <c r="G7" i="3"/>
  <c r="G8" i="3"/>
  <c r="G5" i="3"/>
  <c r="H26" i="1" l="1"/>
  <c r="F35" i="1"/>
  <c r="H35" i="1"/>
  <c r="J35" i="1"/>
  <c r="L35" i="1"/>
  <c r="N35" i="1"/>
  <c r="P35" i="1"/>
  <c r="F36" i="1"/>
  <c r="H36" i="1"/>
  <c r="J36" i="1"/>
  <c r="L36" i="1"/>
  <c r="N36" i="1"/>
  <c r="P36" i="1"/>
  <c r="F37" i="1"/>
  <c r="H37" i="1"/>
  <c r="J37" i="1"/>
  <c r="L37" i="1"/>
  <c r="N37" i="1"/>
  <c r="P37" i="1"/>
  <c r="F38" i="1"/>
  <c r="H38" i="1"/>
  <c r="J38" i="1"/>
  <c r="L38" i="1"/>
  <c r="N38" i="1"/>
  <c r="P38" i="1"/>
  <c r="F39" i="1"/>
  <c r="H39" i="1"/>
  <c r="J39" i="1"/>
  <c r="L39" i="1"/>
  <c r="N39" i="1"/>
  <c r="P39" i="1"/>
  <c r="F40" i="1"/>
  <c r="H40" i="1"/>
  <c r="J40" i="1"/>
  <c r="L40" i="1"/>
  <c r="N40" i="1"/>
  <c r="P40" i="1"/>
  <c r="F41" i="1"/>
  <c r="H41" i="1"/>
  <c r="J41" i="1"/>
  <c r="L41" i="1"/>
  <c r="N41" i="1"/>
  <c r="P41" i="1"/>
  <c r="F42" i="1"/>
  <c r="H42" i="1"/>
  <c r="J42" i="1"/>
  <c r="L42" i="1"/>
  <c r="N42" i="1"/>
  <c r="P42" i="1"/>
  <c r="F43" i="1"/>
  <c r="H43" i="1"/>
  <c r="J43" i="1"/>
  <c r="L43" i="1"/>
  <c r="N43" i="1"/>
  <c r="P43" i="1"/>
  <c r="H13" i="1"/>
  <c r="J13" i="1"/>
  <c r="L13" i="1"/>
  <c r="N13" i="1"/>
  <c r="P13" i="1"/>
  <c r="H14" i="1"/>
  <c r="J14" i="1"/>
  <c r="L14" i="1"/>
  <c r="N14" i="1"/>
  <c r="P14" i="1"/>
  <c r="H15" i="1"/>
  <c r="J15" i="1"/>
  <c r="L15" i="1"/>
  <c r="N15" i="1"/>
  <c r="P15" i="1"/>
  <c r="H16" i="1"/>
  <c r="J16" i="1"/>
  <c r="L16" i="1"/>
  <c r="N16" i="1"/>
  <c r="P16" i="1"/>
  <c r="H17" i="1"/>
  <c r="J17" i="1"/>
  <c r="L17" i="1"/>
  <c r="N17" i="1"/>
  <c r="P17" i="1"/>
  <c r="H18" i="1"/>
  <c r="J18" i="1"/>
  <c r="L18" i="1"/>
  <c r="N18" i="1"/>
  <c r="P18" i="1"/>
  <c r="H19" i="1"/>
  <c r="J19" i="1"/>
  <c r="L19" i="1"/>
  <c r="N19" i="1"/>
  <c r="P19" i="1"/>
  <c r="H20" i="1"/>
  <c r="J20" i="1"/>
  <c r="L20" i="1"/>
  <c r="N20" i="1"/>
  <c r="P20" i="1"/>
  <c r="H21" i="1"/>
  <c r="J21" i="1"/>
  <c r="L21" i="1"/>
  <c r="N21" i="1"/>
  <c r="P21" i="1"/>
  <c r="H22" i="1"/>
  <c r="J22" i="1"/>
  <c r="L22" i="1"/>
  <c r="N22" i="1"/>
  <c r="P22" i="1"/>
  <c r="H23" i="1"/>
  <c r="J23" i="1"/>
  <c r="L23" i="1"/>
  <c r="N23" i="1"/>
  <c r="P23" i="1"/>
  <c r="H24" i="1"/>
  <c r="J24" i="1"/>
  <c r="L24" i="1"/>
  <c r="N24" i="1"/>
  <c r="P24" i="1"/>
  <c r="H25" i="1"/>
  <c r="J25" i="1"/>
  <c r="L25" i="1"/>
  <c r="N25" i="1"/>
  <c r="P25" i="1"/>
  <c r="J26" i="1"/>
  <c r="L26" i="1"/>
  <c r="N26" i="1"/>
  <c r="P26" i="1"/>
  <c r="H27" i="1"/>
  <c r="J27" i="1"/>
  <c r="L27" i="1"/>
  <c r="N27" i="1"/>
  <c r="P27" i="1"/>
  <c r="H28" i="1"/>
  <c r="J28" i="1"/>
  <c r="L28" i="1"/>
  <c r="N28" i="1"/>
  <c r="P28" i="1"/>
  <c r="H29" i="1"/>
  <c r="J29" i="1"/>
  <c r="L29" i="1"/>
  <c r="N29" i="1"/>
  <c r="P29" i="1"/>
  <c r="H30" i="1"/>
  <c r="J30" i="1"/>
  <c r="L30" i="1"/>
  <c r="N30" i="1"/>
  <c r="P30" i="1"/>
  <c r="H31" i="1"/>
  <c r="J31" i="1"/>
  <c r="L31" i="1"/>
  <c r="N31" i="1"/>
  <c r="P31" i="1"/>
  <c r="H32" i="1"/>
  <c r="J32" i="1"/>
  <c r="L32" i="1"/>
  <c r="N32" i="1"/>
  <c r="P32" i="1"/>
  <c r="H33" i="1"/>
  <c r="J33" i="1"/>
  <c r="L33" i="1"/>
  <c r="N33" i="1"/>
  <c r="P33" i="1"/>
  <c r="H34" i="1"/>
  <c r="J34" i="1"/>
  <c r="L34" i="1"/>
  <c r="N34" i="1"/>
  <c r="P34" i="1"/>
  <c r="P12" i="1"/>
  <c r="N12" i="1"/>
  <c r="L12" i="1"/>
  <c r="J12" i="1"/>
  <c r="H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2" i="1"/>
  <c r="P44" i="1" l="1"/>
  <c r="I9" i="3" s="1"/>
  <c r="N44" i="1"/>
  <c r="H9" i="3" s="1"/>
  <c r="L44" i="1"/>
  <c r="G9" i="3" s="1"/>
  <c r="J44" i="1"/>
  <c r="F9" i="3" s="1"/>
  <c r="H44" i="1"/>
  <c r="E9" i="3" s="1"/>
  <c r="F44" i="1"/>
  <c r="D9" i="3" l="1"/>
  <c r="D10" i="3" s="1"/>
  <c r="D11" i="3" s="1"/>
  <c r="G15" i="3"/>
  <c r="I10" i="3" l="1"/>
  <c r="I11" i="3" s="1"/>
  <c r="H10" i="3"/>
  <c r="H11" i="3" s="1"/>
  <c r="G10" i="3"/>
  <c r="G11" i="3" s="1"/>
  <c r="F10" i="3"/>
  <c r="F11" i="3" s="1"/>
  <c r="E10" i="3"/>
  <c r="E11" i="3" s="1"/>
  <c r="E12" i="3" l="1"/>
  <c r="H12" i="3"/>
  <c r="I12" i="3"/>
  <c r="F12" i="3"/>
  <c r="D12" i="3"/>
  <c r="G12" i="3"/>
  <c r="D16" i="3" l="1"/>
  <c r="J2" i="1" s="1"/>
  <c r="D20" i="3"/>
  <c r="J6" i="1" s="1"/>
  <c r="D19" i="3"/>
  <c r="J5" i="1" s="1"/>
  <c r="E16" i="3"/>
  <c r="M2" i="1" s="1"/>
  <c r="E21" i="3"/>
  <c r="M7" i="1" s="1"/>
  <c r="D18" i="3"/>
  <c r="J4" i="1" s="1"/>
  <c r="D21" i="3"/>
  <c r="J7" i="1" s="1"/>
  <c r="E18" i="3"/>
  <c r="M4" i="1" s="1"/>
  <c r="E20" i="3"/>
  <c r="M6" i="1" s="1"/>
  <c r="E17" i="3"/>
  <c r="M3" i="1" s="1"/>
  <c r="E19" i="3"/>
  <c r="M5" i="1" s="1"/>
  <c r="D17" i="3"/>
  <c r="J3" i="1" s="1"/>
  <c r="L4" i="3" l="1"/>
  <c r="L8" i="3" l="1"/>
  <c r="G6" i="1" s="1"/>
  <c r="L9" i="3"/>
  <c r="G7" i="1" s="1"/>
  <c r="L5" i="3"/>
  <c r="G3" i="1" s="1"/>
  <c r="L6" i="3"/>
  <c r="G4" i="1" s="1"/>
  <c r="L7" i="3"/>
  <c r="G5" i="1" s="1"/>
  <c r="G2" i="1"/>
</calcChain>
</file>

<file path=xl/sharedStrings.xml><?xml version="1.0" encoding="utf-8"?>
<sst xmlns="http://schemas.openxmlformats.org/spreadsheetml/2006/main" count="290" uniqueCount="110">
  <si>
    <t>Varor och tjänster</t>
  </si>
  <si>
    <t>Antal</t>
  </si>
  <si>
    <t>6. Region Rikstäckande - Samtliga län</t>
  </si>
  <si>
    <t>Välj region:</t>
  </si>
  <si>
    <t>Totalsumma:</t>
  </si>
  <si>
    <t>RAL</t>
  </si>
  <si>
    <t>Totalpris</t>
  </si>
  <si>
    <t>Rangordnad 1:a</t>
  </si>
  <si>
    <t>Rangordnad 2:a</t>
  </si>
  <si>
    <t>Rangordnad 3:a</t>
  </si>
  <si>
    <t>Rangordnad 4:a</t>
  </si>
  <si>
    <t>Rangordnad 5:a</t>
  </si>
  <si>
    <t>Rangordnad 6:a</t>
  </si>
  <si>
    <t>Totalsumma (SEK)</t>
  </si>
  <si>
    <t>Ramavtalsleverantör</t>
  </si>
  <si>
    <t>Organisationsnummer</t>
  </si>
  <si>
    <t>Kontaktperson</t>
  </si>
  <si>
    <t>Telefonnummer</t>
  </si>
  <si>
    <t>E-postadress</t>
  </si>
  <si>
    <t>Styckpris (SEK)</t>
  </si>
  <si>
    <t>Uppgifter om vinnande ramavtalsleverantör</t>
  </si>
  <si>
    <t>Position</t>
  </si>
  <si>
    <t>Rangordnade ramavtalsleverantörer för avropet</t>
  </si>
  <si>
    <r>
      <rPr>
        <b/>
        <sz val="10"/>
        <rFont val="Calibri"/>
        <family val="2"/>
      </rPr>
      <t>Grundläggande brandskyddsutbildning enligt SVEBRA:s 2011–1 utbildningsriktlinje</t>
    </r>
    <r>
      <rPr>
        <sz val="10"/>
        <rFont val="Calibri"/>
        <family val="2"/>
      </rPr>
      <t>.
Utbildningen ska bestå av max 20 deltagare och omfatta minst 3 timmar. Kostnad för kursledare och kursmaterial ingår.</t>
    </r>
  </si>
  <si>
    <r>
      <rPr>
        <b/>
        <sz val="10"/>
        <rFont val="Calibri"/>
        <family val="2"/>
      </rPr>
      <t>Litiumsläckare, 6 liter</t>
    </r>
    <r>
      <rPr>
        <sz val="10"/>
        <rFont val="Calibri"/>
        <family val="2"/>
      </rPr>
      <t xml:space="preserve">
EN 3. Släcker klass A-bränder. AVD-släckmedel (Aqueous Vermiculite Dispersion) eller släckmedel med likvärdig släckförmåga avseende litiumbränder.</t>
    </r>
  </si>
  <si>
    <r>
      <rPr>
        <b/>
        <sz val="10"/>
        <rFont val="Calibri"/>
        <family val="2"/>
      </rPr>
      <t>Hjärtstartare</t>
    </r>
    <r>
      <rPr>
        <sz val="10"/>
        <rFont val="Calibri"/>
        <family val="2"/>
      </rPr>
      <t xml:space="preserve">
Offererad hjärtstartare ska följa standard SS-EN 60601-1. Den ska kunna ge användaren upplästa instruktioner på svenska och ska minst inneha Kapslingsklassning IP55. Väggfäste samt skylt för hjärtstartare ska ingå.</t>
    </r>
  </si>
  <si>
    <r>
      <rPr>
        <b/>
        <sz val="10"/>
        <rFont val="Calibri"/>
        <family val="2"/>
      </rPr>
      <t xml:space="preserve">Startavgift för installation och/eller översyn/underhåll samt erforderlig service på samtliga fabrikat av befintliga brandsläckare. </t>
    </r>
    <r>
      <rPr>
        <sz val="10"/>
        <rFont val="Calibri"/>
        <family val="2"/>
      </rPr>
      <t>Gäller för varje påbörjat uppdrag oavsett uppdragets omfattning. I startavgift ska resekostnader och andra kostnader relaterade till installation eller översyn/underhåll/ service av handbrandsläckare ingå.
Startavgift gäller för resor upp till och med 10 mil. För resor över 10 mil har leverantören rätt att erhålla dubbel startavgift.</t>
    </r>
  </si>
  <si>
    <r>
      <rPr>
        <b/>
        <sz val="10"/>
        <rFont val="Calibri"/>
        <family val="2"/>
      </rPr>
      <t xml:space="preserve">Koldioxidsläckare – CO2, 5 kg
</t>
    </r>
    <r>
      <rPr>
        <sz val="10"/>
        <rFont val="Calibri"/>
        <family val="2"/>
      </rPr>
      <t>EN 3. Effektivitetsklass: 89 B. Avstängningsbar koldioxidsläckare med slang minst 0,85 meter och snödiffusor. Inklusive vägghängare.</t>
    </r>
  </si>
  <si>
    <r>
      <rPr>
        <b/>
        <sz val="10"/>
        <rFont val="Calibri"/>
        <family val="2"/>
      </rPr>
      <t>Pulversläckare, 2 kg</t>
    </r>
    <r>
      <rPr>
        <sz val="10"/>
        <rFont val="Calibri"/>
        <family val="2"/>
      </rPr>
      <t xml:space="preserve">
EN 3. Effektivitetsklass: 13A 89BC Avstängningsbar tryckladdad pulversläckare med manometer inklusive rostfri ventil, kontroll och fyllningsnippel. Inklusive vägghängare.</t>
    </r>
  </si>
  <si>
    <r>
      <rPr>
        <b/>
        <sz val="10"/>
        <rFont val="Calibri"/>
        <family val="2"/>
      </rPr>
      <t>Pulversläckare, 6 kg</t>
    </r>
    <r>
      <rPr>
        <sz val="10"/>
        <rFont val="Calibri"/>
        <family val="2"/>
      </rPr>
      <t xml:space="preserve"> 
EN 3. Effektivitetsklass: 43A 233BC. Avstängningsbar tryckladdad pulversläckare med manometer inklusive rostfri ventil, kontroll och fyllningsnippel. Inklusive vägghängare.</t>
    </r>
  </si>
  <si>
    <r>
      <rPr>
        <b/>
        <sz val="10"/>
        <rFont val="Calibri"/>
        <family val="2"/>
      </rPr>
      <t>Pulversläckare, 9 kg</t>
    </r>
    <r>
      <rPr>
        <sz val="10"/>
        <rFont val="Calibri"/>
        <family val="2"/>
      </rPr>
      <t xml:space="preserve">
EN 3 Effektivitetsklass: 55A 233BC Avstängningsbar tryckladdad pulversläckare med manometer inklusive rostfri ventil, kontroll och fyllningsnippel. Inklusive vägghängare.</t>
    </r>
  </si>
  <si>
    <r>
      <rPr>
        <b/>
        <sz val="10"/>
        <rFont val="Calibri"/>
        <family val="2"/>
      </rPr>
      <t>Pulversläckare, 12 kg</t>
    </r>
    <r>
      <rPr>
        <sz val="10"/>
        <rFont val="Calibri"/>
        <family val="2"/>
      </rPr>
      <t xml:space="preserve">
EN 3 Effektivitetsklass: 55A 233BC Avstängningsbar tryckladdad pulversläckare med manometer inklusive rostfri ventil, kontroll och fyllningsnippel. Inklusive vägghängare.</t>
    </r>
  </si>
  <si>
    <r>
      <rPr>
        <b/>
        <sz val="10"/>
        <rFont val="Calibri"/>
        <family val="2"/>
      </rPr>
      <t>Vätskesläckare med tillsats, 6 liter</t>
    </r>
    <r>
      <rPr>
        <sz val="10"/>
        <rFont val="Calibri"/>
        <family val="2"/>
      </rPr>
      <t xml:space="preserve">
EN 3. Effektivitetsklass 43A. Avstängningsbar tryckladdad släckare med manometer inklusive rostfri ventil, kontroll och fyllningsnippel. Inklusive vägghängare.</t>
    </r>
  </si>
  <si>
    <r>
      <rPr>
        <b/>
        <sz val="10"/>
        <rFont val="Calibri"/>
        <family val="2"/>
      </rPr>
      <t>Vätskesläckare med tillsats, 9 liter</t>
    </r>
    <r>
      <rPr>
        <sz val="10"/>
        <rFont val="Calibri"/>
        <family val="2"/>
      </rPr>
      <t xml:space="preserve">
EN 3. Effektivitetsklass 55A. Avstängningsbar tryckladdad släckare med manometer inklusive rostfri ventil, kontroll och fyllningsnippel. Inklusive vägghängare.</t>
    </r>
  </si>
  <si>
    <t>1. Region Övre Norrland - Norrbotten, Västerbotten</t>
  </si>
  <si>
    <t>2. Region Nedre Norrland - Jämtland, Västernorrland, Gävleborg, Dalarna</t>
  </si>
  <si>
    <t>5. Region Syd - Skåne, Blekinge, Kronoberg, Kalmar, Jönköping</t>
  </si>
  <si>
    <t>3. Region Öst - Stockholm, Uppsala, Västmanland, Örebro, Södermanland, Östergötland, Gotland</t>
  </si>
  <si>
    <t>4. Region Väst - Värmland, Västra Götaland, Halland</t>
  </si>
  <si>
    <t>Enhet</t>
  </si>
  <si>
    <t>Styck</t>
  </si>
  <si>
    <t>Timme</t>
  </si>
  <si>
    <t>Kontrollera alltid inför Avrop att du använder gällande version på avropa.se.</t>
  </si>
  <si>
    <t>Totalpris (SEK)</t>
  </si>
  <si>
    <r>
      <t xml:space="preserve">Avropsberättigad har rätt att avvika från rangordningen i enlighet med vad som framgår i avsnitt </t>
    </r>
    <r>
      <rPr>
        <i/>
        <sz val="9"/>
        <color theme="1"/>
        <rFont val="Calibri"/>
        <family val="2"/>
      </rPr>
      <t>Avropsordning</t>
    </r>
    <r>
      <rPr>
        <sz val="9"/>
        <color theme="1"/>
        <rFont val="Calibri"/>
        <family val="2"/>
      </rPr>
      <t xml:space="preserve"> i </t>
    </r>
    <r>
      <rPr>
        <i/>
        <sz val="9"/>
        <color theme="1"/>
        <rFont val="Calibri"/>
        <family val="2"/>
      </rPr>
      <t>Ramavtalets Huvuddokument</t>
    </r>
    <r>
      <rPr>
        <sz val="9"/>
        <color theme="1"/>
        <rFont val="Calibri"/>
        <family val="2"/>
      </rPr>
      <t>. 
Välj nästa Ramavtalsleverantör i rangordningen i rullistan nedan.</t>
    </r>
  </si>
  <si>
    <t>Styckpris (SEK)2</t>
  </si>
  <si>
    <t>Totalpris (SEK)3</t>
  </si>
  <si>
    <t>Styckpris (SEK)4</t>
  </si>
  <si>
    <t>Totalpris (SEK)5</t>
  </si>
  <si>
    <t>Styckpris (SEK)6</t>
  </si>
  <si>
    <t>Totalpris (SEK)7</t>
  </si>
  <si>
    <t>Styckpris (SEK)8</t>
  </si>
  <si>
    <t>Totalpris (SEK)9</t>
  </si>
  <si>
    <t>Styckpris (SEK)10</t>
  </si>
  <si>
    <t>Totalpris (SEK)11</t>
  </si>
  <si>
    <t>1:e</t>
  </si>
  <si>
    <t>2:e</t>
  </si>
  <si>
    <t>4:e</t>
  </si>
  <si>
    <t>5:e</t>
  </si>
  <si>
    <t>6:e</t>
  </si>
  <si>
    <t>Rangordning vid utvärdering av ramavtalsupphandlingen:</t>
  </si>
  <si>
    <t>3:e</t>
  </si>
  <si>
    <t>Uppdrag</t>
  </si>
  <si>
    <r>
      <t xml:space="preserve">Denna uträkningsmall används för att Avropsberättigad ska kunna beräkna vilken Ramavtalsleverantör som tillhandahåller efterfrågade varor/tjänster till lägst pris. Observera att beloppsgränsen för enskilda Avrop är </t>
    </r>
    <r>
      <rPr>
        <b/>
        <u/>
        <sz val="9"/>
        <color theme="1"/>
        <rFont val="Calibri"/>
        <family val="2"/>
      </rPr>
      <t>100 000 SEK.</t>
    </r>
  </si>
  <si>
    <r>
      <rPr>
        <b/>
        <u/>
        <sz val="10"/>
        <color theme="1"/>
        <rFont val="Calibri"/>
        <family val="2"/>
      </rPr>
      <t>Instruktion:</t>
    </r>
    <r>
      <rPr>
        <b/>
        <sz val="10"/>
        <color theme="1"/>
        <rFont val="Calibri"/>
        <family val="2"/>
      </rPr>
      <t xml:space="preserve"> Välj önskad region i cell </t>
    </r>
    <r>
      <rPr>
        <b/>
        <i/>
        <sz val="10"/>
        <color theme="1"/>
        <rFont val="Calibri"/>
        <family val="2"/>
      </rPr>
      <t>B10</t>
    </r>
    <r>
      <rPr>
        <b/>
        <sz val="10"/>
        <color theme="1"/>
        <rFont val="Calibri"/>
        <family val="2"/>
      </rPr>
      <t xml:space="preserve"> och ange önskat antal i kolumn </t>
    </r>
    <r>
      <rPr>
        <b/>
        <i/>
        <sz val="10"/>
        <color theme="1"/>
        <rFont val="Calibri"/>
        <family val="2"/>
      </rPr>
      <t>D</t>
    </r>
    <r>
      <rPr>
        <b/>
        <sz val="10"/>
        <color theme="1"/>
        <rFont val="Calibri"/>
        <family val="2"/>
      </rPr>
      <t xml:space="preserve"> för varje vara/tjänst som ingår i Avropet. Efter att ha fyllt i de gulmarkerade cellerna visas vinnande Ramavtalsleverantör, utifrån totalpris på önskade varor/tjänster, högst upp i kolumn </t>
    </r>
    <r>
      <rPr>
        <b/>
        <i/>
        <sz val="10"/>
        <color theme="1"/>
        <rFont val="Calibri"/>
        <family val="2"/>
      </rPr>
      <t>E-H</t>
    </r>
    <r>
      <rPr>
        <b/>
        <sz val="10"/>
        <color theme="1"/>
        <rFont val="Calibri"/>
        <family val="2"/>
      </rPr>
      <t xml:space="preserve">. Den samlade rangordningen för samtliga Ramavtalsleverantörer visas högst upp i kolumn </t>
    </r>
    <r>
      <rPr>
        <b/>
        <i/>
        <sz val="10"/>
        <color theme="1"/>
        <rFont val="Calibri"/>
        <family val="2"/>
      </rPr>
      <t>I-M</t>
    </r>
    <r>
      <rPr>
        <b/>
        <sz val="10"/>
        <color theme="1"/>
        <rFont val="Calibri"/>
        <family val="2"/>
      </rPr>
      <t>.</t>
    </r>
  </si>
  <si>
    <r>
      <rPr>
        <b/>
        <sz val="10"/>
        <rFont val="Calibri"/>
        <family val="2"/>
      </rPr>
      <t>Kontroll och underhåll av koldioxidsläckare – CO2, 5 kg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</si>
  <si>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pulversläckare, 2 kg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</si>
  <si>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pulversläckare, 6 kg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</si>
  <si>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pulversläckare, 9 kg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</si>
  <si>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pulversläckare, 12 kg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</si>
  <si>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Vattensläckare 9 liter</t>
    </r>
    <r>
      <rPr>
        <sz val="10"/>
        <rFont val="Calibri"/>
        <family val="2"/>
      </rPr>
      <t xml:space="preserve">
EN 3. Effektivitetsklass: 27A. Avstängningsbar tryckladdad släckare med manometer inklusive rostfri ventil, kontroll och fyllningsnippel. Inklusive vägghängare. </t>
    </r>
  </si>
  <si>
    <r>
      <rPr>
        <b/>
        <sz val="10"/>
        <rFont val="Calibri"/>
        <family val="2"/>
      </rPr>
      <t>Kontroll och underhåll av vattensläckare, 9 liter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</si>
  <si>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vätskesläckare med tillsats, 6 liter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</si>
  <si>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vätskesläckare med tillsats, 9 liter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</si>
  <si>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PFAS-fri skumsläckare, 6 liter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</si>
  <si>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PFAS-fri skumsläckare, 9 liter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</si>
  <si>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Kontroll och underhåll av litiumsläckare, 6 liter</t>
    </r>
    <r>
      <rPr>
        <sz val="10"/>
        <rFont val="Calibri"/>
        <family val="2"/>
      </rPr>
      <t xml:space="preserve">
Verkstadsgenomgång inklusive omladdning.</t>
    </r>
  </si>
  <si>
    <r>
      <rPr>
        <b/>
        <sz val="10"/>
        <rFont val="Calibri"/>
        <family val="2"/>
      </rPr>
      <t>Service av hjärtstartare</t>
    </r>
    <r>
      <rPr>
        <sz val="10"/>
        <rFont val="Calibri"/>
        <family val="2"/>
      </rPr>
      <t xml:space="preserve">
-  Undersöka hjärtstartaren och dess funktionsduglighet
-  Byta elektroder och batterier vid behov (kostnad för material ingår ej)
-  Uppdatera maskinen </t>
    </r>
  </si>
  <si>
    <r>
      <rPr>
        <b/>
        <sz val="10"/>
        <rFont val="Calibri"/>
        <family val="2"/>
      </rPr>
      <t>Brandfilt, 120 x 180 cm</t>
    </r>
    <r>
      <rPr>
        <sz val="10"/>
        <rFont val="Calibri"/>
        <family val="2"/>
      </rPr>
      <t xml:space="preserve">
Offererad brandfilt ska följa standard SS-EN 1869 och minst bestå av två lager varav ett med gastätt mellanskikt/film.</t>
    </r>
  </si>
  <si>
    <r>
      <rPr>
        <b/>
        <sz val="10"/>
        <rFont val="Calibri"/>
        <family val="2"/>
      </rPr>
      <t>PFAS-fri skumsläckare, 6 liter</t>
    </r>
    <r>
      <rPr>
        <sz val="10"/>
        <rFont val="Calibri"/>
        <family val="2"/>
      </rPr>
      <t xml:space="preserve">
EN 3. Fri från PFAS.
Effektivitetsklass 21A 183B. Avstängningsbar tryckladdad släckare med manometer inklusive rostfri ventil, kontroll och fyllningsnippel. Inklusive vägghängare.</t>
    </r>
  </si>
  <si>
    <r>
      <rPr>
        <b/>
        <sz val="10"/>
        <rFont val="Calibri"/>
        <family val="2"/>
      </rPr>
      <t>PFAS-fri skumsläckare, 9 liter</t>
    </r>
    <r>
      <rPr>
        <sz val="10"/>
        <rFont val="Calibri"/>
        <family val="2"/>
      </rPr>
      <t xml:space="preserve">
EN 3. Fri från PFAS.
Effektivitetsklass 27A 183B. Avstängningsbar tryckladdad släckare med manometer inklusive rostfri ventil, kontroll och fyllningsnippel. Inklusive vägghängare.</t>
    </r>
  </si>
  <si>
    <r>
      <rPr>
        <b/>
        <sz val="10"/>
        <rFont val="Calibri"/>
        <family val="2"/>
      </rPr>
      <t>Första hjälpen-tavla</t>
    </r>
    <r>
      <rPr>
        <sz val="10"/>
        <rFont val="Calibri"/>
        <family val="2"/>
      </rPr>
      <t xml:space="preserve">
Ska innehålla minst:
-  Tre (3) blodstoppare M mini
-  En (1) blodstoppare S standard
-  En (1) plåsterautomat med 45 plastplåster
-  En (1) plåsterautomat med 40 textilplåster</t>
    </r>
  </si>
  <si>
    <r>
      <rPr>
        <b/>
        <sz val="10"/>
        <rFont val="Calibri"/>
        <family val="2"/>
      </rPr>
      <t>Första hjälpen-station</t>
    </r>
    <r>
      <rPr>
        <sz val="10"/>
        <rFont val="Calibri"/>
        <family val="2"/>
      </rPr>
      <t xml:space="preserve">
Ska innehålla minst:
-  Tre (3) blodstoppare M mini
-  Två (2) blodstoppare S standard
-  En (1) ask Burn Geldressing
-  En (1) eye &amp; wound cleansing spray
-  En (1) skyddspaket
-  1 x 20 sårtvättare
-  En (1) plåsterautomat med 45 st plastplåster
-  En (1) plåsterautomat med 40 st textilplåster</t>
    </r>
  </si>
  <si>
    <r>
      <rPr>
        <b/>
        <sz val="10"/>
        <rFont val="Calibri"/>
        <family val="2"/>
      </rPr>
      <t xml:space="preserve">Grundläggande brandskyddsutbildning på distans.
</t>
    </r>
    <r>
      <rPr>
        <sz val="10"/>
        <rFont val="Calibri"/>
        <family val="2"/>
      </rPr>
      <t>Utbildningen ska bestå av max 20 deltagare och omfatta minst två (2) timmar. Kostnad för kursledare och kursmaterial ingår.</t>
    </r>
  </si>
  <si>
    <r>
      <rPr>
        <b/>
        <sz val="10"/>
        <rFont val="Calibri"/>
        <family val="2"/>
      </rPr>
      <t>Underhåll/översyn samt erforderlig service på samtliga fabrikat av befintliga brandsläckare, samt övrig brand- och utrymningsmateriel (styckpris).</t>
    </r>
    <r>
      <rPr>
        <sz val="10"/>
        <rFont val="Calibri"/>
        <family val="2"/>
      </rPr>
      <t xml:space="preserve">
(se avsnitt </t>
    </r>
    <r>
      <rPr>
        <i/>
        <sz val="10"/>
        <rFont val="Calibri"/>
        <family val="2"/>
      </rPr>
      <t>Årligt underhåll/översyn av brandsläckare samt övrig brand- och utrymningsmateriel</t>
    </r>
    <r>
      <rPr>
        <sz val="10"/>
        <rFont val="Calibri"/>
        <family val="2"/>
      </rPr>
      <t xml:space="preserve"> i kapitlet </t>
    </r>
    <r>
      <rPr>
        <i/>
        <sz val="10"/>
        <rFont val="Calibri"/>
        <family val="2"/>
      </rPr>
      <t>Tekniska krav - Kravspecifikation</t>
    </r>
    <r>
      <rPr>
        <sz val="10"/>
        <rFont val="Calibri"/>
        <family val="2"/>
      </rPr>
      <t xml:space="preserve"> i Upphandlingsdokumentet).
Detta pris gäller övriga brandsläckare än de som avropats på positionerna 1-22.</t>
    </r>
  </si>
  <si>
    <r>
      <rPr>
        <b/>
        <sz val="10"/>
        <rFont val="Calibri"/>
        <family val="2"/>
      </rPr>
      <t>Timpris för brandskyddstekniker/ brandservicetekniker.</t>
    </r>
    <r>
      <rPr>
        <sz val="10"/>
        <rFont val="Calibri"/>
        <family val="2"/>
      </rPr>
      <t xml:space="preserve"> 
Gäller för tjänster som inte är prissatta per styck, t.ex. brandskyddskontroll, konsultation och dokumentation.
I det fall tjänster ska levereras utanför Arbetsdag enligt Kontraktet och inget annat har avtalats i Kontraktet har leverantören rätt till ersättning med avtalat timpris multiplicerat med en faktor om 1,2.</t>
    </r>
  </si>
  <si>
    <t>Presto AB</t>
  </si>
  <si>
    <t>NOHA Sweden AB</t>
  </si>
  <si>
    <t>Dafo Brand Aktiebolag</t>
  </si>
  <si>
    <t>Firesafe Sverige AB</t>
  </si>
  <si>
    <t>Göteborgs Brandservice AB</t>
  </si>
  <si>
    <t>Securitas Sverige AB</t>
  </si>
  <si>
    <t>info@gbgbrandservice.se</t>
  </si>
  <si>
    <t>upphandling@dafo.se</t>
  </si>
  <si>
    <t xml:space="preserve">forfragan@securitas.se </t>
  </si>
  <si>
    <t>avropa@presto.se</t>
  </si>
  <si>
    <t>order@firesafe.se</t>
  </si>
  <si>
    <t>avropa@nohasweden.se</t>
  </si>
  <si>
    <t>Daniel Åberg</t>
  </si>
  <si>
    <t>Johan Barvemo</t>
  </si>
  <si>
    <t>Josefin Kühnel</t>
  </si>
  <si>
    <t>Johan Sandqvist</t>
  </si>
  <si>
    <t>NOHA Support</t>
  </si>
  <si>
    <t>0720-70 69 05</t>
  </si>
  <si>
    <t>010 - 470 17 50</t>
  </si>
  <si>
    <t>010-4520101</t>
  </si>
  <si>
    <t>020-357357</t>
  </si>
  <si>
    <t>Fredrik Ahlin</t>
  </si>
  <si>
    <t>Dafo Brand AB</t>
  </si>
  <si>
    <r>
      <rPr>
        <b/>
        <sz val="14"/>
        <color theme="1"/>
        <rFont val="Calibri"/>
        <family val="2"/>
      </rPr>
      <t>Uträkningsmall för Avrop av Brandskydd</t>
    </r>
    <r>
      <rPr>
        <b/>
        <sz val="10"/>
        <color theme="1"/>
        <rFont val="Calibri"/>
        <family val="2"/>
      </rPr>
      <t xml:space="preserve"> (</t>
    </r>
    <r>
      <rPr>
        <b/>
        <sz val="10"/>
        <color rgb="FFFF0000"/>
        <rFont val="Calibri"/>
        <family val="2"/>
      </rPr>
      <t>gäller 2025-02-08 – 2026-02-07</t>
    </r>
    <r>
      <rPr>
        <b/>
        <sz val="10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</si>
</sst>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\ &quot;kr&quot;"/>
    <numFmt numFmtId="165" formatCode="_-* #,##0.00\ [$kr-41D]_-;\-* #,##0.00\ [$kr-41D]_-;_-* &quot;-&quot;??\ [$kr-41D]_-;_-@_-"/>
    <numFmt numFmtId="166" formatCode="#,##0.00\ &quot;kr&quot;"/>
  </numFmts>
  <fonts count="25" x14ac:knownFonts="1">
    <font>
      <sz val="10"/>
      <color theme="1"/>
      <name val="Franklin Gothic Book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Franklin Gothic Book"/>
      <family val="2"/>
      <scheme val="minor"/>
    </font>
    <font>
      <sz val="8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name val="Calibri"/>
      <family val="2"/>
    </font>
    <font>
      <b/>
      <sz val="16"/>
      <color rgb="FFFF0000"/>
      <name val="Calibri"/>
      <family val="2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12"/>
      <color rgb="FFFF0000"/>
      <name val="Calibri"/>
      <family val="2"/>
    </font>
    <font>
      <b/>
      <sz val="20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i/>
      <sz val="10"/>
      <name val="Calibri"/>
      <family val="2"/>
    </font>
    <font>
      <b/>
      <i/>
      <sz val="10"/>
      <color theme="1"/>
      <name val="Calibri"/>
      <family val="2"/>
    </font>
    <font>
      <b/>
      <u/>
      <sz val="9"/>
      <color theme="1"/>
      <name val="Calibri"/>
      <family val="2"/>
    </font>
    <font>
      <b/>
      <u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DBDA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9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44">
    <xf numFmtId="0" fontId="0" fillId="0" borderId="0" xfId="0"/>
    <xf numFmtId="16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66" fontId="0" fillId="2" borderId="1" xfId="0" applyNumberFormat="1" applyFill="1" applyBorder="1" applyAlignment="1">
      <alignment vertical="center"/>
    </xf>
    <xf numFmtId="0" fontId="2" fillId="6" borderId="3" xfId="0" applyFont="1" applyFill="1" applyBorder="1" applyAlignment="1" applyProtection="1">
      <alignment wrapText="1"/>
      <protection hidden="1"/>
    </xf>
    <xf numFmtId="0" fontId="2" fillId="6" borderId="7" xfId="0" applyFont="1" applyFill="1" applyBorder="1" applyAlignment="1" applyProtection="1">
      <alignment wrapText="1"/>
      <protection hidden="1"/>
    </xf>
    <xf numFmtId="0" fontId="4" fillId="6" borderId="4" xfId="0" applyFont="1" applyFill="1" applyBorder="1" applyAlignment="1" applyProtection="1">
      <alignment horizontal="left" vertical="center" wrapText="1"/>
      <protection hidden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9" fillId="0" borderId="0" xfId="0" applyFont="1" applyFill="1" applyAlignment="1">
      <alignment vertical="top"/>
    </xf>
    <xf numFmtId="0" fontId="2" fillId="7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7" borderId="0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Alignment="1" applyProtection="1">
      <alignment vertical="center"/>
      <protection hidden="1"/>
    </xf>
    <xf numFmtId="0" fontId="2" fillId="7" borderId="28" xfId="0" applyFont="1" applyFill="1" applyBorder="1" applyAlignment="1" applyProtection="1">
      <alignment vertical="center" wrapText="1"/>
      <protection hidden="1"/>
    </xf>
    <xf numFmtId="0" fontId="2" fillId="7" borderId="0" xfId="0" applyFont="1" applyFill="1" applyAlignment="1" applyProtection="1">
      <alignment horizontal="right" vertical="center"/>
      <protection hidden="1"/>
    </xf>
    <xf numFmtId="165" fontId="2" fillId="7" borderId="1" xfId="0" applyNumberFormat="1" applyFont="1" applyFill="1" applyBorder="1" applyAlignment="1" applyProtection="1">
      <alignment vertical="center"/>
      <protection hidden="1"/>
    </xf>
    <xf numFmtId="0" fontId="2" fillId="9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" fillId="2" borderId="16" xfId="0" applyFont="1" applyFill="1" applyBorder="1" applyAlignment="1" applyProtection="1">
      <alignment horizontal="left" vertical="center" wrapText="1"/>
      <protection hidden="1"/>
    </xf>
    <xf numFmtId="0" fontId="15" fillId="2" borderId="18" xfId="0" applyFont="1" applyFill="1" applyBorder="1" applyAlignment="1" applyProtection="1">
      <alignment horizontal="left" vertical="center" wrapText="1"/>
      <protection hidden="1"/>
    </xf>
    <xf numFmtId="0" fontId="16" fillId="2" borderId="6" xfId="0" applyFont="1" applyFill="1" applyBorder="1" applyAlignment="1" applyProtection="1">
      <alignment horizontal="left" vertical="center" wrapText="1"/>
      <protection hidden="1"/>
    </xf>
    <xf numFmtId="164" fontId="2" fillId="4" borderId="2" xfId="0" applyNumberFormat="1" applyFont="1" applyFill="1" applyBorder="1" applyAlignment="1" applyProtection="1">
      <alignment vertical="center"/>
      <protection hidden="1"/>
    </xf>
    <xf numFmtId="166" fontId="1" fillId="5" borderId="2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vertical="top"/>
      <protection hidden="1"/>
    </xf>
    <xf numFmtId="0" fontId="1" fillId="2" borderId="14" xfId="0" applyFont="1" applyFill="1" applyBorder="1" applyAlignment="1" applyProtection="1">
      <alignment horizontal="left" vertical="center" wrapText="1"/>
      <protection hidden="1"/>
    </xf>
    <xf numFmtId="0" fontId="16" fillId="2" borderId="25" xfId="0" applyFont="1" applyFill="1" applyBorder="1" applyAlignment="1" applyProtection="1">
      <alignment horizontal="left" vertical="center" wrapText="1"/>
      <protection hidden="1"/>
    </xf>
    <xf numFmtId="166" fontId="1" fillId="5" borderId="31" xfId="0" applyNumberFormat="1" applyFont="1" applyFill="1" applyBorder="1" applyAlignment="1" applyProtection="1">
      <alignment vertical="center" wrapText="1"/>
      <protection hidden="1"/>
    </xf>
    <xf numFmtId="0" fontId="3" fillId="4" borderId="32" xfId="0" applyFont="1" applyFill="1" applyBorder="1" applyAlignment="1" applyProtection="1">
      <alignment vertical="center"/>
      <protection hidden="1"/>
    </xf>
    <xf numFmtId="0" fontId="3" fillId="4" borderId="32" xfId="0" applyFont="1" applyFill="1" applyBorder="1" applyAlignment="1" applyProtection="1">
      <alignment horizontal="right" vertical="center"/>
      <protection hidden="1"/>
    </xf>
    <xf numFmtId="0" fontId="3" fillId="4" borderId="17" xfId="0" applyFont="1" applyFill="1" applyBorder="1" applyAlignment="1" applyProtection="1">
      <alignment horizontal="right" vertical="center"/>
      <protection hidden="1"/>
    </xf>
    <xf numFmtId="166" fontId="3" fillId="5" borderId="17" xfId="0" applyNumberFormat="1" applyFont="1" applyFill="1" applyBorder="1" applyAlignment="1" applyProtection="1">
      <alignment vertical="center" wrapText="1"/>
      <protection hidden="1"/>
    </xf>
    <xf numFmtId="164" fontId="2" fillId="4" borderId="33" xfId="0" applyNumberFormat="1" applyFont="1" applyFill="1" applyBorder="1" applyAlignment="1" applyProtection="1">
      <alignment vertical="center"/>
      <protection hidden="1"/>
    </xf>
    <xf numFmtId="166" fontId="3" fillId="5" borderId="32" xfId="0" applyNumberFormat="1" applyFont="1" applyFill="1" applyBorder="1" applyAlignment="1" applyProtection="1">
      <alignment vertical="center" wrapText="1"/>
      <protection hidden="1"/>
    </xf>
    <xf numFmtId="0" fontId="1" fillId="7" borderId="10" xfId="0" applyFont="1" applyFill="1" applyBorder="1" applyAlignment="1" applyProtection="1">
      <alignment horizontal="left" vertical="center"/>
      <protection hidden="1"/>
    </xf>
    <xf numFmtId="0" fontId="1" fillId="2" borderId="23" xfId="0" applyFont="1" applyFill="1" applyBorder="1" applyAlignment="1">
      <alignment vertical="center"/>
    </xf>
    <xf numFmtId="0" fontId="19" fillId="2" borderId="2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21" xfId="0" applyNumberFormat="1" applyBorder="1" applyAlignment="1">
      <alignment vertical="center"/>
    </xf>
    <xf numFmtId="165" fontId="0" fillId="0" borderId="22" xfId="0" applyNumberFormat="1" applyBorder="1" applyAlignment="1">
      <alignment vertical="center"/>
    </xf>
    <xf numFmtId="0" fontId="1" fillId="6" borderId="4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165" fontId="0" fillId="0" borderId="35" xfId="0" applyNumberFormat="1" applyBorder="1" applyAlignment="1">
      <alignment vertical="center"/>
    </xf>
    <xf numFmtId="165" fontId="0" fillId="0" borderId="27" xfId="0" applyNumberFormat="1" applyBorder="1" applyAlignment="1">
      <alignment vertical="center"/>
    </xf>
    <xf numFmtId="165" fontId="0" fillId="0" borderId="36" xfId="0" applyNumberFormat="1" applyBorder="1" applyAlignment="1">
      <alignment vertical="center"/>
    </xf>
    <xf numFmtId="165" fontId="0" fillId="0" borderId="31" xfId="0" applyNumberFormat="1" applyBorder="1" applyAlignment="1">
      <alignment vertical="center"/>
    </xf>
    <xf numFmtId="165" fontId="0" fillId="0" borderId="30" xfId="0" applyNumberFormat="1" applyBorder="1" applyAlignment="1">
      <alignment vertical="center"/>
    </xf>
    <xf numFmtId="0" fontId="1" fillId="2" borderId="35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165" fontId="0" fillId="0" borderId="28" xfId="0" applyNumberFormat="1" applyBorder="1" applyAlignment="1">
      <alignment vertical="center"/>
    </xf>
    <xf numFmtId="165" fontId="0" fillId="0" borderId="26" xfId="0" applyNumberFormat="1" applyBorder="1" applyAlignment="1">
      <alignment vertical="center"/>
    </xf>
    <xf numFmtId="165" fontId="0" fillId="0" borderId="38" xfId="0" applyNumberFormat="1" applyBorder="1" applyAlignment="1">
      <alignment vertical="center"/>
    </xf>
    <xf numFmtId="165" fontId="0" fillId="0" borderId="39" xfId="0" applyNumberForma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165" fontId="0" fillId="0" borderId="34" xfId="0" applyNumberFormat="1" applyBorder="1" applyAlignment="1">
      <alignment vertical="center"/>
    </xf>
    <xf numFmtId="165" fontId="5" fillId="6" borderId="4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165" fontId="5" fillId="6" borderId="5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165" fontId="0" fillId="0" borderId="37" xfId="0" applyNumberFormat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" fillId="7" borderId="0" xfId="0" applyFont="1" applyFill="1" applyAlignment="1" applyProtection="1">
      <alignment vertical="center"/>
      <protection hidden="1"/>
    </xf>
    <xf numFmtId="0" fontId="2" fillId="7" borderId="0" xfId="0" applyFont="1" applyFill="1" applyBorder="1" applyAlignment="1" applyProtection="1">
      <alignment vertical="center"/>
      <protection hidden="1"/>
    </xf>
    <xf numFmtId="3" fontId="2" fillId="3" borderId="2" xfId="0" applyNumberFormat="1" applyFont="1" applyFill="1" applyBorder="1" applyAlignment="1" applyProtection="1">
      <alignment vertical="center" wrapText="1"/>
      <protection locked="0"/>
    </xf>
    <xf numFmtId="3" fontId="2" fillId="3" borderId="1" xfId="0" applyNumberFormat="1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right" vertical="center"/>
      <protection hidden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2" borderId="41" xfId="0" applyFont="1" applyFill="1" applyBorder="1" applyAlignment="1">
      <alignment vertical="center" wrapText="1"/>
    </xf>
    <xf numFmtId="165" fontId="5" fillId="6" borderId="18" xfId="0" applyNumberFormat="1" applyFont="1" applyFill="1" applyBorder="1" applyAlignment="1">
      <alignment vertical="center"/>
    </xf>
    <xf numFmtId="0" fontId="13" fillId="2" borderId="3" xfId="0" applyFont="1" applyFill="1" applyBorder="1" applyAlignment="1" applyProtection="1">
      <alignment vertical="center"/>
      <protection hidden="1"/>
    </xf>
    <xf numFmtId="0" fontId="13" fillId="2" borderId="22" xfId="0" applyFont="1" applyFill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6" xfId="0" applyFont="1" applyFill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 wrapText="1"/>
      <protection hidden="1"/>
    </xf>
    <xf numFmtId="0" fontId="1" fillId="0" borderId="7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hidden="1"/>
    </xf>
    <xf numFmtId="0" fontId="1" fillId="0" borderId="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0" fillId="0" borderId="1" xfId="0" applyBorder="1"/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/>
    <xf numFmtId="0" fontId="2" fillId="6" borderId="4" xfId="0" applyFont="1" applyFill="1" applyBorder="1" applyAlignment="1" applyProtection="1">
      <alignment wrapText="1"/>
      <protection hidden="1"/>
    </xf>
    <xf numFmtId="0" fontId="0" fillId="0" borderId="5" xfId="0" applyBorder="1"/>
    <xf numFmtId="0" fontId="0" fillId="0" borderId="6" xfId="0" applyBorder="1"/>
    <xf numFmtId="0" fontId="17" fillId="7" borderId="0" xfId="0" applyFont="1" applyFill="1" applyAlignment="1" applyProtection="1">
      <alignment horizontal="left" vertical="center"/>
      <protection hidden="1"/>
    </xf>
    <xf numFmtId="0" fontId="12" fillId="7" borderId="0" xfId="0" applyFont="1" applyFill="1" applyAlignment="1" applyProtection="1">
      <alignment horizontal="left" vertical="center"/>
      <protection hidden="1"/>
    </xf>
    <xf numFmtId="0" fontId="2" fillId="7" borderId="19" xfId="0" applyFont="1" applyFill="1" applyBorder="1" applyAlignment="1" applyProtection="1">
      <alignment horizontal="left" vertical="center"/>
      <protection hidden="1"/>
    </xf>
    <xf numFmtId="0" fontId="2" fillId="7" borderId="20" xfId="0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Alignment="1" applyProtection="1">
      <alignment horizontal="left" vertical="center" wrapText="1"/>
      <protection hidden="1"/>
    </xf>
    <xf numFmtId="0" fontId="12" fillId="7" borderId="29" xfId="0" applyFont="1" applyFill="1" applyBorder="1" applyAlignment="1" applyProtection="1">
      <alignment horizontal="left" vertical="center" wrapText="1"/>
      <protection hidden="1"/>
    </xf>
    <xf numFmtId="0" fontId="1" fillId="7" borderId="0" xfId="0" applyFont="1" applyFill="1" applyAlignment="1" applyProtection="1">
      <alignment horizontal="left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2" fillId="7" borderId="40" xfId="0" applyFont="1" applyFill="1" applyBorder="1" applyAlignment="1" applyProtection="1">
      <alignment horizontal="left" vertical="center"/>
      <protection hidden="1"/>
    </xf>
    <xf numFmtId="0" fontId="2" fillId="8" borderId="19" xfId="0" applyFont="1" applyFill="1" applyBorder="1" applyAlignment="1" applyProtection="1">
      <alignment horizontal="left" vertical="center"/>
      <protection hidden="1"/>
    </xf>
    <xf numFmtId="0" fontId="2" fillId="8" borderId="20" xfId="0" applyFont="1" applyFill="1" applyBorder="1" applyAlignment="1" applyProtection="1">
      <alignment horizontal="left" vertical="center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44" fontId="2" fillId="8" borderId="1" xfId="1" applyFont="1" applyFill="1" applyBorder="1" applyAlignment="1" applyProtection="1">
      <alignment horizontal="left" vertical="center"/>
      <protection hidden="1"/>
    </xf>
    <xf numFmtId="0" fontId="12" fillId="7" borderId="1" xfId="0" applyFont="1" applyFill="1" applyBorder="1" applyAlignment="1" applyProtection="1">
      <alignment horizontal="left" vertical="center" wrapText="1"/>
      <protection hidden="1"/>
    </xf>
    <xf numFmtId="0" fontId="12" fillId="7" borderId="27" xfId="0" applyFont="1" applyFill="1" applyBorder="1" applyAlignment="1" applyProtection="1">
      <alignment horizontal="left" vertical="center" wrapText="1"/>
      <protection hidden="1"/>
    </xf>
    <xf numFmtId="0" fontId="5" fillId="2" borderId="42" xfId="0" applyFont="1" applyFill="1" applyBorder="1" applyAlignment="1">
      <alignment horizontal="right" vertical="center"/>
    </xf>
    <xf numFmtId="0" fontId="5" fillId="2" borderId="41" xfId="0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</cellXfs>
  <cellStyles count="2">
    <cellStyle name="Normal" xfId="0" builtinId="0" customBuiltin="1"/>
    <cellStyle name="Valuta" xfId="1" builtinId="4"/>
  </cellStyles>
  <dxfs count="27">
    <dxf>
      <font>
        <b/>
        <i val="0"/>
      </font>
      <fill>
        <patternFill>
          <bgColor rgb="FFFF9B9B"/>
        </patternFill>
      </fill>
    </dxf>
    <dxf>
      <fill>
        <patternFill>
          <bgColor rgb="FFFF0000"/>
        </patternFill>
      </fill>
    </dxf>
    <dxf>
      <fill>
        <patternFill>
          <bgColor rgb="FFFEDBDA"/>
        </patternFill>
      </fill>
    </dxf>
    <dxf>
      <font>
        <b/>
        <i val="0"/>
      </font>
      <fill>
        <patternFill>
          <bgColor rgb="FFFF9B9B"/>
        </patternFill>
      </fill>
    </dxf>
    <dxf>
      <fill>
        <patternFill>
          <bgColor rgb="FFFEDBDA"/>
        </patternFill>
      </fill>
    </dxf>
    <dxf>
      <font>
        <color theme="0"/>
      </font>
      <numFmt numFmtId="167" formatCode="&quot;OBS! Överstiger beloppsgränsen!&quot;"/>
      <fill>
        <patternFill>
          <bgColor rgb="FFFF0000"/>
        </patternFill>
      </fill>
    </dxf>
    <dxf>
      <fill>
        <patternFill>
          <bgColor rgb="FFFEDBDA"/>
        </patternFill>
      </fill>
    </dxf>
    <dxf>
      <fill>
        <patternFill>
          <bgColor rgb="FFFEDBDA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#,##0.00\ &quot;kr&quot;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#,##0\ &quot;kr&quot;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#,##0.00\ &quot;kr&quot;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#,##0\ &quot;kr&quot;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#,##0.00\ &quot;kr&quot;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#,##0\ &quot;kr&quot;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#,##0.00\ &quot;kr&quot;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#,##0\ &quot;kr&quot;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#,##0.00\ &quot;kr&quot;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#,##0\ &quot;kr&quot;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#,##0.00\ &quot;kr&quot;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#,##0\ &quot;kr&quot;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B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FEDBDA"/>
      <color rgb="FFEDE6D1"/>
      <color rgb="FFEBF2CC"/>
      <color rgb="FFD9FCC2"/>
      <color rgb="FFDAF2CC"/>
      <color rgb="FFFF9B9B"/>
      <color rgb="FFFDA7A5"/>
      <color rgb="FFFA8282"/>
      <color rgb="FFFC8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F5CE84-C4E5-4469-B4F6-CC8EAC3C8F98}" name="Uträkningsmall" displayName="Uträkningsmall" ref="A11:P44" totalsRowShown="0" headerRowDxfId="26" headerRowBorderDxfId="25" tableBorderDxfId="24">
  <autoFilter ref="A11:P44" xr:uid="{F7F5CE84-C4E5-4469-B4F6-CC8EAC3C8F98}"/>
  <tableColumns count="16">
    <tableColumn id="1" xr3:uid="{6E53A4BB-2EE8-4004-9F67-B5C9A709F358}" name="Position" dataDxfId="23"/>
    <tableColumn id="2" xr3:uid="{D0559E99-244A-4EE2-BB8B-B63D221FB588}" name="Varor och tjänster" dataDxfId="22"/>
    <tableColumn id="3" xr3:uid="{8C371446-0261-4E27-A4B8-E23DA817CCB1}" name="Enhet" dataDxfId="21"/>
    <tableColumn id="4" xr3:uid="{FF6DA163-1E67-4450-91D1-B0A4B896926E}" name="Antal" dataDxfId="20"/>
    <tableColumn id="5" xr3:uid="{5FD8B0CD-BE41-443C-98D6-BC4BBC18CA18}" name="Styckpris (SEK)" dataDxfId="19"/>
    <tableColumn id="6" xr3:uid="{79319D06-634B-47FB-97C9-1197120529DB}" name="Totalpris (SEK)" dataDxfId="18"/>
    <tableColumn id="7" xr3:uid="{17E5D3CB-10B0-4FE8-BB3E-3FC0AFB42CF4}" name="Styckpris (SEK)2" dataDxfId="17"/>
    <tableColumn id="8" xr3:uid="{0DAD6BB6-F777-4E3F-BFE7-B65F0414D3A5}" name="Totalpris (SEK)3" dataDxfId="16"/>
    <tableColumn id="9" xr3:uid="{DC459052-8A57-42C2-9DEA-5F2E3C4CA417}" name="Styckpris (SEK)4" dataDxfId="15"/>
    <tableColumn id="10" xr3:uid="{E7528BA7-5C3E-4AE1-B553-900CD9DA2688}" name="Totalpris (SEK)5" dataDxfId="14"/>
    <tableColumn id="11" xr3:uid="{513F185E-C917-4719-82D9-78C75E72700E}" name="Styckpris (SEK)6" dataDxfId="13"/>
    <tableColumn id="12" xr3:uid="{6EAFCDD5-20D4-4E80-A41A-359A9A58F05D}" name="Totalpris (SEK)7" dataDxfId="12"/>
    <tableColumn id="13" xr3:uid="{98D9645B-01A4-4A1C-B3AF-931E00EA2C1C}" name="Styckpris (SEK)8" dataDxfId="11"/>
    <tableColumn id="14" xr3:uid="{02A874FB-A985-4F4F-8517-9CE490FB7424}" name="Totalpris (SEK)9" dataDxfId="10"/>
    <tableColumn id="15" xr3:uid="{EE1E217D-FBE6-4797-99B8-926C4DF2E962}" name="Styckpris (SEK)10" dataDxfId="9"/>
    <tableColumn id="16" xr3:uid="{83DE0EEA-3E36-4C41-A813-9C382B9E4CD7}" name="Totalpris (SEK)11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LA@RAL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4" tint="0.39997558519241921"/>
  </sheetPr>
  <dimension ref="A1:W47"/>
  <sheetViews>
    <sheetView showGridLines="0" tabSelected="1" zoomScale="115" zoomScaleNormal="115" workbookViewId="0">
      <selection activeCell="B10" sqref="B10"/>
    </sheetView>
  </sheetViews>
  <sheetFormatPr defaultRowHeight="13" x14ac:dyDescent="0.35"/>
  <cols>
    <col min="1" max="1" width="10.08203125" style="23" customWidth="1"/>
    <col min="2" max="2" width="61.1640625" style="23" customWidth="1"/>
    <col min="3" max="3" width="6.83203125" style="23" customWidth="1"/>
    <col min="4" max="4" width="9.75" style="23" customWidth="1"/>
    <col min="5" max="5" width="11.6640625" style="23" customWidth="1"/>
    <col min="6" max="6" width="12.9140625" style="23" customWidth="1"/>
    <col min="7" max="7" width="12.25" style="23" customWidth="1"/>
    <col min="8" max="8" width="13.6640625" style="23" customWidth="1"/>
    <col min="9" max="9" width="13.58203125" style="23" customWidth="1"/>
    <col min="10" max="10" width="14.58203125" style="23" customWidth="1"/>
    <col min="11" max="11" width="12.25" style="23" customWidth="1"/>
    <col min="12" max="12" width="14.33203125" style="23" customWidth="1"/>
    <col min="13" max="13" width="16.33203125" style="23" customWidth="1"/>
    <col min="14" max="14" width="13.33203125" style="23" customWidth="1"/>
    <col min="15" max="15" width="13" style="23" customWidth="1"/>
    <col min="16" max="16" width="14.58203125" style="23" customWidth="1"/>
    <col min="17" max="18" width="8.6640625" style="23"/>
    <col min="19" max="19" width="54.4140625" style="23" customWidth="1"/>
    <col min="20" max="20" width="11.25" style="23" customWidth="1"/>
    <col min="21" max="16384" width="8.6640625" style="23"/>
  </cols>
  <sheetData>
    <row r="1" spans="1:23" ht="18" customHeight="1" x14ac:dyDescent="0.35">
      <c r="A1" s="91" t="s">
        <v>109</v>
      </c>
      <c r="B1" s="91"/>
      <c r="C1" s="117"/>
      <c r="D1" s="117"/>
      <c r="E1" s="46" t="s">
        <v>20</v>
      </c>
      <c r="F1" s="46"/>
      <c r="G1" s="46"/>
      <c r="H1" s="46"/>
      <c r="I1" s="22"/>
      <c r="J1" s="24" t="s">
        <v>22</v>
      </c>
      <c r="K1" s="24"/>
      <c r="L1" s="24"/>
      <c r="M1" s="25" t="s">
        <v>13</v>
      </c>
      <c r="N1" s="22"/>
      <c r="O1" s="132" t="s">
        <v>44</v>
      </c>
      <c r="P1" s="132"/>
    </row>
    <row r="2" spans="1:23" ht="17.5" customHeight="1" x14ac:dyDescent="0.35">
      <c r="A2" s="118" t="s">
        <v>42</v>
      </c>
      <c r="B2" s="118"/>
      <c r="C2" s="117"/>
      <c r="D2" s="117"/>
      <c r="E2" s="119" t="s">
        <v>14</v>
      </c>
      <c r="F2" s="120"/>
      <c r="G2" s="127" t="str">
        <f>Funktioner!L4</f>
        <v/>
      </c>
      <c r="H2" s="128"/>
      <c r="I2" s="27" t="s">
        <v>7</v>
      </c>
      <c r="J2" s="119" t="str">
        <f>IF(Funktioner!D16=FALSE,"",Funktioner!D16)</f>
        <v/>
      </c>
      <c r="K2" s="126"/>
      <c r="L2" s="120"/>
      <c r="M2" s="28" t="str">
        <f>IF(Funktioner!E16=FALSE,"",Funktioner!E16)</f>
        <v/>
      </c>
      <c r="N2" s="26"/>
      <c r="O2" s="132"/>
      <c r="P2" s="132"/>
      <c r="R2" s="109"/>
      <c r="S2" s="109"/>
      <c r="T2" s="109"/>
      <c r="U2" s="109"/>
      <c r="V2" s="109"/>
      <c r="W2" s="109"/>
    </row>
    <row r="3" spans="1:23" ht="13" customHeight="1" x14ac:dyDescent="0.35">
      <c r="A3" s="121" t="s">
        <v>63</v>
      </c>
      <c r="B3" s="121"/>
      <c r="C3" s="121"/>
      <c r="D3" s="122"/>
      <c r="E3" s="119" t="s">
        <v>15</v>
      </c>
      <c r="F3" s="120"/>
      <c r="G3" s="127" t="str">
        <f>Funktioner!L5</f>
        <v/>
      </c>
      <c r="H3" s="128"/>
      <c r="I3" s="27" t="s">
        <v>8</v>
      </c>
      <c r="J3" s="119" t="str">
        <f>IF(Funktioner!D17=FALSE,"",Funktioner!D17)</f>
        <v/>
      </c>
      <c r="K3" s="126"/>
      <c r="L3" s="120"/>
      <c r="M3" s="28" t="str">
        <f>IF(Funktioner!E17=FALSE,"",Funktioner!E17)</f>
        <v/>
      </c>
      <c r="N3" s="26"/>
      <c r="O3" s="132"/>
      <c r="P3" s="132"/>
      <c r="R3" s="109"/>
      <c r="S3" s="109"/>
      <c r="T3" s="109"/>
      <c r="U3" s="109"/>
      <c r="V3" s="109"/>
      <c r="W3" s="109"/>
    </row>
    <row r="4" spans="1:23" ht="13" customHeight="1" x14ac:dyDescent="0.35">
      <c r="A4" s="121"/>
      <c r="B4" s="121"/>
      <c r="C4" s="121"/>
      <c r="D4" s="122"/>
      <c r="E4" s="119" t="s">
        <v>16</v>
      </c>
      <c r="F4" s="120"/>
      <c r="G4" s="127" t="str">
        <f>Funktioner!L6</f>
        <v/>
      </c>
      <c r="H4" s="128"/>
      <c r="I4" s="27" t="s">
        <v>9</v>
      </c>
      <c r="J4" s="119" t="str">
        <f>IF(Funktioner!D18=FALSE,"",Funktioner!D18)</f>
        <v/>
      </c>
      <c r="K4" s="126"/>
      <c r="L4" s="120"/>
      <c r="M4" s="28" t="str">
        <f>IF(Funktioner!E18=FALSE,"",Funktioner!E18)</f>
        <v/>
      </c>
      <c r="N4" s="26"/>
      <c r="O4" s="132"/>
      <c r="P4" s="132"/>
      <c r="R4" s="109"/>
      <c r="S4" s="109"/>
      <c r="T4" s="109"/>
      <c r="U4" s="109"/>
      <c r="V4" s="109"/>
      <c r="W4" s="109"/>
    </row>
    <row r="5" spans="1:23" ht="13.5" customHeight="1" x14ac:dyDescent="0.35">
      <c r="A5" s="123" t="s">
        <v>64</v>
      </c>
      <c r="B5" s="123"/>
      <c r="C5" s="123"/>
      <c r="D5" s="123"/>
      <c r="E5" s="119" t="s">
        <v>17</v>
      </c>
      <c r="F5" s="120"/>
      <c r="G5" s="127" t="str">
        <f>Funktioner!L7</f>
        <v/>
      </c>
      <c r="H5" s="128"/>
      <c r="I5" s="27" t="s">
        <v>10</v>
      </c>
      <c r="J5" s="119" t="str">
        <f>IF(Funktioner!D19=FALSE,"",Funktioner!D19)</f>
        <v/>
      </c>
      <c r="K5" s="126"/>
      <c r="L5" s="120"/>
      <c r="M5" s="28" t="str">
        <f>IF(Funktioner!E19=FALSE,"",Funktioner!E19)</f>
        <v/>
      </c>
      <c r="N5" s="26"/>
      <c r="O5" s="132"/>
      <c r="P5" s="132"/>
    </row>
    <row r="6" spans="1:23" ht="13" customHeight="1" x14ac:dyDescent="0.35">
      <c r="A6" s="123"/>
      <c r="B6" s="123"/>
      <c r="C6" s="123"/>
      <c r="D6" s="123"/>
      <c r="E6" s="119" t="s">
        <v>18</v>
      </c>
      <c r="F6" s="120"/>
      <c r="G6" s="127" t="str">
        <f>Funktioner!L8</f>
        <v/>
      </c>
      <c r="H6" s="128"/>
      <c r="I6" s="27" t="s">
        <v>11</v>
      </c>
      <c r="J6" s="119" t="str">
        <f>IF(Funktioner!D20=FALSE,"",Funktioner!D20)</f>
        <v/>
      </c>
      <c r="K6" s="126"/>
      <c r="L6" s="120"/>
      <c r="M6" s="28" t="str">
        <f>IF(Funktioner!E20=FALSE,"",Funktioner!E20)</f>
        <v/>
      </c>
      <c r="N6" s="26"/>
      <c r="O6" s="132"/>
      <c r="P6" s="132"/>
    </row>
    <row r="7" spans="1:23" ht="13.5" thickBot="1" x14ac:dyDescent="0.4">
      <c r="A7" s="123"/>
      <c r="B7" s="123"/>
      <c r="C7" s="123"/>
      <c r="D7" s="123"/>
      <c r="E7" s="119" t="s">
        <v>13</v>
      </c>
      <c r="F7" s="120"/>
      <c r="G7" s="131" t="str">
        <f>Funktioner!L9</f>
        <v/>
      </c>
      <c r="H7" s="131"/>
      <c r="I7" s="27" t="s">
        <v>12</v>
      </c>
      <c r="J7" s="119" t="str">
        <f>IF(Funktioner!D21=FALSE,"",Funktioner!D21)</f>
        <v/>
      </c>
      <c r="K7" s="126"/>
      <c r="L7" s="120"/>
      <c r="M7" s="28" t="str">
        <f>IF(Funktioner!E21=FALSE,"",Funktioner!E21)</f>
        <v/>
      </c>
      <c r="N7" s="26"/>
      <c r="O7" s="133"/>
      <c r="P7" s="133"/>
    </row>
    <row r="8" spans="1:23" ht="15" thickBot="1" x14ac:dyDescent="0.4">
      <c r="A8" s="123"/>
      <c r="B8" s="123"/>
      <c r="C8" s="123"/>
      <c r="D8" s="123"/>
      <c r="E8" s="92"/>
      <c r="F8" s="22"/>
      <c r="G8" s="22"/>
      <c r="H8" s="22"/>
      <c r="I8" s="22"/>
      <c r="J8" s="22"/>
      <c r="K8" s="22"/>
      <c r="L8" s="22"/>
      <c r="M8" s="22"/>
      <c r="N8" s="22"/>
      <c r="O8" s="129">
        <v>1</v>
      </c>
      <c r="P8" s="130"/>
    </row>
    <row r="9" spans="1:23" ht="3" customHeight="1" thickBot="1" x14ac:dyDescent="0.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23" s="30" customFormat="1" ht="15" thickBot="1" x14ac:dyDescent="0.4">
      <c r="A10" s="95" t="s">
        <v>3</v>
      </c>
      <c r="B10" s="96"/>
      <c r="C10" s="99"/>
      <c r="D10" s="100"/>
      <c r="E10" s="124" t="str">
        <f>IF(Funktioner!D$25="","",Funktioner!D$25)</f>
        <v/>
      </c>
      <c r="F10" s="125"/>
      <c r="G10" s="124" t="str">
        <f>IF(Funktioner!E$25="","",Funktioner!E$25)</f>
        <v/>
      </c>
      <c r="H10" s="125"/>
      <c r="I10" s="124" t="str">
        <f>IF(Funktioner!F$25="","",Funktioner!F$25)</f>
        <v/>
      </c>
      <c r="J10" s="125"/>
      <c r="K10" s="124" t="str">
        <f>IF(Funktioner!G$25="","",Funktioner!G$25)</f>
        <v/>
      </c>
      <c r="L10" s="125"/>
      <c r="M10" s="124" t="str">
        <f>IF(Funktioner!H$25="","",Funktioner!H$25)</f>
        <v/>
      </c>
      <c r="N10" s="125"/>
      <c r="O10" s="124" t="str">
        <f>IF(Funktioner!I$25="","",Funktioner!I$25)</f>
        <v/>
      </c>
      <c r="P10" s="125"/>
    </row>
    <row r="11" spans="1:23" ht="13.5" thickBot="1" x14ac:dyDescent="0.4">
      <c r="A11" s="37" t="s">
        <v>21</v>
      </c>
      <c r="B11" s="31" t="s">
        <v>0</v>
      </c>
      <c r="C11" s="101" t="s">
        <v>39</v>
      </c>
      <c r="D11" s="102" t="s">
        <v>1</v>
      </c>
      <c r="E11" s="32" t="s">
        <v>19</v>
      </c>
      <c r="F11" s="33" t="s">
        <v>43</v>
      </c>
      <c r="G11" s="32" t="s">
        <v>45</v>
      </c>
      <c r="H11" s="33" t="s">
        <v>46</v>
      </c>
      <c r="I11" s="32" t="s">
        <v>47</v>
      </c>
      <c r="J11" s="33" t="s">
        <v>48</v>
      </c>
      <c r="K11" s="32" t="s">
        <v>49</v>
      </c>
      <c r="L11" s="33" t="s">
        <v>50</v>
      </c>
      <c r="M11" s="32" t="s">
        <v>51</v>
      </c>
      <c r="N11" s="33" t="s">
        <v>52</v>
      </c>
      <c r="O11" s="32" t="s">
        <v>53</v>
      </c>
      <c r="P11" s="38" t="s">
        <v>54</v>
      </c>
    </row>
    <row r="12" spans="1:23" ht="39" x14ac:dyDescent="0.35">
      <c r="A12" s="103">
        <v>1</v>
      </c>
      <c r="B12" s="104" t="s">
        <v>27</v>
      </c>
      <c r="C12" s="104" t="s">
        <v>40</v>
      </c>
      <c r="D12" s="93"/>
      <c r="E12" s="34" t="str">
        <f>IF($B$10="","",IF($D12="","",Funktioner!D26))</f>
        <v/>
      </c>
      <c r="F12" s="35" t="str">
        <f>IF($B$10="","",IF($D12="","",$D12*E12))</f>
        <v/>
      </c>
      <c r="G12" s="34" t="str">
        <f>IF($B$10="","",IF($D12="","",Funktioner!E26))</f>
        <v/>
      </c>
      <c r="H12" s="35" t="str">
        <f>IF($B$10="","",IF($D12="","",$D12*G12))</f>
        <v/>
      </c>
      <c r="I12" s="34" t="str">
        <f>IF($B$10="","",IF($D12="","",Funktioner!G26))</f>
        <v/>
      </c>
      <c r="J12" s="35" t="str">
        <f>IF($B$10="","",IF($D12="","",$D12*I12))</f>
        <v/>
      </c>
      <c r="K12" s="34" t="str">
        <f>IF($B$10="","",IF($D12="","",Funktioner!G26))</f>
        <v/>
      </c>
      <c r="L12" s="35" t="str">
        <f>IF($B$10="","",IF($D12="","",$D12*K12))</f>
        <v/>
      </c>
      <c r="M12" s="34" t="str">
        <f>IF($B$10="","",IF($D12="","",Funktioner!H26))</f>
        <v/>
      </c>
      <c r="N12" s="35" t="str">
        <f>IF($B$10="","",IF($D12="","",$D12*M12))</f>
        <v/>
      </c>
      <c r="O12" s="34" t="str">
        <f>IF($B$10="","",IF($D12="","",Funktioner!I26))</f>
        <v/>
      </c>
      <c r="P12" s="39" t="str">
        <f>IF($B$10="","",IF($D12="","",$D12*O12))</f>
        <v/>
      </c>
    </row>
    <row r="13" spans="1:23" ht="26" x14ac:dyDescent="0.35">
      <c r="A13" s="105">
        <v>2</v>
      </c>
      <c r="B13" s="106" t="s">
        <v>65</v>
      </c>
      <c r="C13" s="106" t="s">
        <v>40</v>
      </c>
      <c r="D13" s="94"/>
      <c r="E13" s="34" t="str">
        <f>IF($B$10="","",IF($D13="","",Funktioner!D27))</f>
        <v/>
      </c>
      <c r="F13" s="35" t="str">
        <f t="shared" ref="F13:F34" si="0">IF($B$10="","",IF($D13="","",$D13*E13))</f>
        <v/>
      </c>
      <c r="G13" s="34" t="str">
        <f>IF($B$10="","",IF($D13="","",Funktioner!E27))</f>
        <v/>
      </c>
      <c r="H13" s="35" t="str">
        <f t="shared" ref="H13:H34" si="1">IF($B$10="","",IF($D13="","",$D13*G13))</f>
        <v/>
      </c>
      <c r="I13" s="34" t="str">
        <f>IF($B$10="","",IF($D13="","",Funktioner!G27))</f>
        <v/>
      </c>
      <c r="J13" s="35" t="str">
        <f t="shared" ref="J13:J34" si="2">IF($B$10="","",IF($D13="","",$D13*I13))</f>
        <v/>
      </c>
      <c r="K13" s="34" t="str">
        <f>IF($B$10="","",IF($D13="","",Funktioner!G27))</f>
        <v/>
      </c>
      <c r="L13" s="35" t="str">
        <f t="shared" ref="L13:L34" si="3">IF($B$10="","",IF($D13="","",$D13*K13))</f>
        <v/>
      </c>
      <c r="M13" s="34" t="str">
        <f>IF($B$10="","",IF($D13="","",Funktioner!H27))</f>
        <v/>
      </c>
      <c r="N13" s="35" t="str">
        <f t="shared" ref="N13:N34" si="4">IF($B$10="","",IF($D13="","",$D13*M13))</f>
        <v/>
      </c>
      <c r="O13" s="34" t="str">
        <f>IF($B$10="","",IF($D13="","",Funktioner!I27))</f>
        <v/>
      </c>
      <c r="P13" s="39" t="str">
        <f t="shared" ref="P13:P34" si="5">IF($B$10="","",IF($D13="","",$D13*O13))</f>
        <v/>
      </c>
    </row>
    <row r="14" spans="1:23" ht="52" x14ac:dyDescent="0.35">
      <c r="A14" s="105">
        <v>3</v>
      </c>
      <c r="B14" s="106" t="s">
        <v>28</v>
      </c>
      <c r="C14" s="106" t="s">
        <v>40</v>
      </c>
      <c r="D14" s="94"/>
      <c r="E14" s="34" t="str">
        <f>IF($B$10="","",IF($D14="","",Funktioner!D28))</f>
        <v/>
      </c>
      <c r="F14" s="35" t="str">
        <f t="shared" si="0"/>
        <v/>
      </c>
      <c r="G14" s="34" t="str">
        <f>IF($B$10="","",IF($D14="","",Funktioner!E28))</f>
        <v/>
      </c>
      <c r="H14" s="35" t="str">
        <f t="shared" si="1"/>
        <v/>
      </c>
      <c r="I14" s="34" t="str">
        <f>IF($B$10="","",IF($D14="","",Funktioner!G28))</f>
        <v/>
      </c>
      <c r="J14" s="35" t="str">
        <f t="shared" si="2"/>
        <v/>
      </c>
      <c r="K14" s="34" t="str">
        <f>IF($B$10="","",IF($D14="","",Funktioner!G28))</f>
        <v/>
      </c>
      <c r="L14" s="35" t="str">
        <f t="shared" si="3"/>
        <v/>
      </c>
      <c r="M14" s="34" t="str">
        <f>IF($B$10="","",IF($D14="","",Funktioner!H28))</f>
        <v/>
      </c>
      <c r="N14" s="35" t="str">
        <f t="shared" si="4"/>
        <v/>
      </c>
      <c r="O14" s="34" t="str">
        <f>IF($B$10="","",IF($D14="","",Funktioner!I28))</f>
        <v/>
      </c>
      <c r="P14" s="39" t="str">
        <f t="shared" si="5"/>
        <v/>
      </c>
    </row>
    <row r="15" spans="1:23" ht="26" x14ac:dyDescent="0.35">
      <c r="A15" s="105">
        <v>4</v>
      </c>
      <c r="B15" s="106" t="s">
        <v>66</v>
      </c>
      <c r="C15" s="106" t="s">
        <v>40</v>
      </c>
      <c r="D15" s="94"/>
      <c r="E15" s="34" t="str">
        <f>IF($B$10="","",IF($D15="","",Funktioner!D29))</f>
        <v/>
      </c>
      <c r="F15" s="35" t="str">
        <f t="shared" si="0"/>
        <v/>
      </c>
      <c r="G15" s="34" t="str">
        <f>IF($B$10="","",IF($D15="","",Funktioner!E29))</f>
        <v/>
      </c>
      <c r="H15" s="35" t="str">
        <f t="shared" si="1"/>
        <v/>
      </c>
      <c r="I15" s="34" t="str">
        <f>IF($B$10="","",IF($D15="","",Funktioner!G29))</f>
        <v/>
      </c>
      <c r="J15" s="35" t="str">
        <f t="shared" si="2"/>
        <v/>
      </c>
      <c r="K15" s="34" t="str">
        <f>IF($B$10="","",IF($D15="","",Funktioner!G29))</f>
        <v/>
      </c>
      <c r="L15" s="35" t="str">
        <f t="shared" si="3"/>
        <v/>
      </c>
      <c r="M15" s="34" t="str">
        <f>IF($B$10="","",IF($D15="","",Funktioner!H29))</f>
        <v/>
      </c>
      <c r="N15" s="35" t="str">
        <f t="shared" si="4"/>
        <v/>
      </c>
      <c r="O15" s="34" t="str">
        <f>IF($B$10="","",IF($D15="","",Funktioner!I29))</f>
        <v/>
      </c>
      <c r="P15" s="39" t="str">
        <f t="shared" si="5"/>
        <v/>
      </c>
    </row>
    <row r="16" spans="1:23" ht="52" x14ac:dyDescent="0.35">
      <c r="A16" s="105">
        <v>5</v>
      </c>
      <c r="B16" s="106" t="s">
        <v>29</v>
      </c>
      <c r="C16" s="106" t="s">
        <v>40</v>
      </c>
      <c r="D16" s="94"/>
      <c r="E16" s="34" t="str">
        <f>IF($B$10="","",IF($D16="","",Funktioner!D30))</f>
        <v/>
      </c>
      <c r="F16" s="35" t="str">
        <f t="shared" si="0"/>
        <v/>
      </c>
      <c r="G16" s="34" t="str">
        <f>IF($B$10="","",IF($D16="","",Funktioner!E30))</f>
        <v/>
      </c>
      <c r="H16" s="35" t="str">
        <f t="shared" si="1"/>
        <v/>
      </c>
      <c r="I16" s="34" t="str">
        <f>IF($B$10="","",IF($D16="","",Funktioner!G30))</f>
        <v/>
      </c>
      <c r="J16" s="35" t="str">
        <f t="shared" si="2"/>
        <v/>
      </c>
      <c r="K16" s="34" t="str">
        <f>IF($B$10="","",IF($D16="","",Funktioner!G30))</f>
        <v/>
      </c>
      <c r="L16" s="35" t="str">
        <f t="shared" si="3"/>
        <v/>
      </c>
      <c r="M16" s="34" t="str">
        <f>IF($B$10="","",IF($D16="","",Funktioner!H30))</f>
        <v/>
      </c>
      <c r="N16" s="35" t="str">
        <f t="shared" si="4"/>
        <v/>
      </c>
      <c r="O16" s="34" t="str">
        <f>IF($B$10="","",IF($D16="","",Funktioner!I30))</f>
        <v/>
      </c>
      <c r="P16" s="39" t="str">
        <f t="shared" si="5"/>
        <v/>
      </c>
    </row>
    <row r="17" spans="1:16" ht="26" x14ac:dyDescent="0.35">
      <c r="A17" s="105">
        <v>6</v>
      </c>
      <c r="B17" s="106" t="s">
        <v>67</v>
      </c>
      <c r="C17" s="106" t="s">
        <v>40</v>
      </c>
      <c r="D17" s="94"/>
      <c r="E17" s="34" t="str">
        <f>IF($B$10="","",IF($D17="","",Funktioner!D31))</f>
        <v/>
      </c>
      <c r="F17" s="35" t="str">
        <f t="shared" si="0"/>
        <v/>
      </c>
      <c r="G17" s="34" t="str">
        <f>IF($B$10="","",IF($D17="","",Funktioner!E31))</f>
        <v/>
      </c>
      <c r="H17" s="35" t="str">
        <f t="shared" si="1"/>
        <v/>
      </c>
      <c r="I17" s="34" t="str">
        <f>IF($B$10="","",IF($D17="","",Funktioner!G31))</f>
        <v/>
      </c>
      <c r="J17" s="35" t="str">
        <f t="shared" si="2"/>
        <v/>
      </c>
      <c r="K17" s="34" t="str">
        <f>IF($B$10="","",IF($D17="","",Funktioner!G31))</f>
        <v/>
      </c>
      <c r="L17" s="35" t="str">
        <f t="shared" si="3"/>
        <v/>
      </c>
      <c r="M17" s="34" t="str">
        <f>IF($B$10="","",IF($D17="","",Funktioner!H31))</f>
        <v/>
      </c>
      <c r="N17" s="35" t="str">
        <f t="shared" si="4"/>
        <v/>
      </c>
      <c r="O17" s="34" t="str">
        <f>IF($B$10="","",IF($D17="","",Funktioner!I31))</f>
        <v/>
      </c>
      <c r="P17" s="39" t="str">
        <f t="shared" si="5"/>
        <v/>
      </c>
    </row>
    <row r="18" spans="1:16" ht="52" x14ac:dyDescent="0.35">
      <c r="A18" s="105">
        <v>7</v>
      </c>
      <c r="B18" s="106" t="s">
        <v>30</v>
      </c>
      <c r="C18" s="106" t="s">
        <v>40</v>
      </c>
      <c r="D18" s="94"/>
      <c r="E18" s="34" t="str">
        <f>IF($B$10="","",IF($D18="","",Funktioner!D32))</f>
        <v/>
      </c>
      <c r="F18" s="35" t="str">
        <f t="shared" si="0"/>
        <v/>
      </c>
      <c r="G18" s="34" t="str">
        <f>IF($B$10="","",IF($D18="","",Funktioner!E32))</f>
        <v/>
      </c>
      <c r="H18" s="35" t="str">
        <f t="shared" si="1"/>
        <v/>
      </c>
      <c r="I18" s="34" t="str">
        <f>IF($B$10="","",IF($D18="","",Funktioner!G32))</f>
        <v/>
      </c>
      <c r="J18" s="35" t="str">
        <f t="shared" si="2"/>
        <v/>
      </c>
      <c r="K18" s="34" t="str">
        <f>IF($B$10="","",IF($D18="","",Funktioner!G32))</f>
        <v/>
      </c>
      <c r="L18" s="35" t="str">
        <f t="shared" si="3"/>
        <v/>
      </c>
      <c r="M18" s="34" t="str">
        <f>IF($B$10="","",IF($D18="","",Funktioner!H32))</f>
        <v/>
      </c>
      <c r="N18" s="35" t="str">
        <f t="shared" si="4"/>
        <v/>
      </c>
      <c r="O18" s="34" t="str">
        <f>IF($B$10="","",IF($D18="","",Funktioner!I32))</f>
        <v/>
      </c>
      <c r="P18" s="39" t="str">
        <f t="shared" si="5"/>
        <v/>
      </c>
    </row>
    <row r="19" spans="1:16" ht="26" x14ac:dyDescent="0.35">
      <c r="A19" s="105">
        <v>8</v>
      </c>
      <c r="B19" s="106" t="s">
        <v>68</v>
      </c>
      <c r="C19" s="106" t="s">
        <v>40</v>
      </c>
      <c r="D19" s="94"/>
      <c r="E19" s="34" t="str">
        <f>IF($B$10="","",IF($D19="","",Funktioner!D33))</f>
        <v/>
      </c>
      <c r="F19" s="35" t="str">
        <f t="shared" si="0"/>
        <v/>
      </c>
      <c r="G19" s="34" t="str">
        <f>IF($B$10="","",IF($D19="","",Funktioner!E33))</f>
        <v/>
      </c>
      <c r="H19" s="35" t="str">
        <f t="shared" si="1"/>
        <v/>
      </c>
      <c r="I19" s="34" t="str">
        <f>IF($B$10="","",IF($D19="","",Funktioner!G33))</f>
        <v/>
      </c>
      <c r="J19" s="35" t="str">
        <f t="shared" si="2"/>
        <v/>
      </c>
      <c r="K19" s="34" t="str">
        <f>IF($B$10="","",IF($D19="","",Funktioner!G33))</f>
        <v/>
      </c>
      <c r="L19" s="35" t="str">
        <f t="shared" si="3"/>
        <v/>
      </c>
      <c r="M19" s="34" t="str">
        <f>IF($B$10="","",IF($D19="","",Funktioner!H33))</f>
        <v/>
      </c>
      <c r="N19" s="35" t="str">
        <f t="shared" si="4"/>
        <v/>
      </c>
      <c r="O19" s="34" t="str">
        <f>IF($B$10="","",IF($D19="","",Funktioner!I33))</f>
        <v/>
      </c>
      <c r="P19" s="39" t="str">
        <f t="shared" si="5"/>
        <v/>
      </c>
    </row>
    <row r="20" spans="1:16" ht="52" x14ac:dyDescent="0.35">
      <c r="A20" s="105">
        <v>9</v>
      </c>
      <c r="B20" s="106" t="s">
        <v>31</v>
      </c>
      <c r="C20" s="106" t="s">
        <v>40</v>
      </c>
      <c r="D20" s="94"/>
      <c r="E20" s="34" t="str">
        <f>IF($B$10="","",IF($D20="","",Funktioner!D34))</f>
        <v/>
      </c>
      <c r="F20" s="35" t="str">
        <f t="shared" si="0"/>
        <v/>
      </c>
      <c r="G20" s="34" t="str">
        <f>IF($B$10="","",IF($D20="","",Funktioner!E34))</f>
        <v/>
      </c>
      <c r="H20" s="35" t="str">
        <f t="shared" si="1"/>
        <v/>
      </c>
      <c r="I20" s="34" t="str">
        <f>IF($B$10="","",IF($D20="","",Funktioner!G34))</f>
        <v/>
      </c>
      <c r="J20" s="35" t="str">
        <f t="shared" si="2"/>
        <v/>
      </c>
      <c r="K20" s="34" t="str">
        <f>IF($B$10="","",IF($D20="","",Funktioner!G34))</f>
        <v/>
      </c>
      <c r="L20" s="35" t="str">
        <f t="shared" si="3"/>
        <v/>
      </c>
      <c r="M20" s="34" t="str">
        <f>IF($B$10="","",IF($D20="","",Funktioner!H34))</f>
        <v/>
      </c>
      <c r="N20" s="35" t="str">
        <f t="shared" si="4"/>
        <v/>
      </c>
      <c r="O20" s="34" t="str">
        <f>IF($B$10="","",IF($D20="","",Funktioner!I34))</f>
        <v/>
      </c>
      <c r="P20" s="39" t="str">
        <f t="shared" si="5"/>
        <v/>
      </c>
    </row>
    <row r="21" spans="1:16" ht="26" x14ac:dyDescent="0.35">
      <c r="A21" s="105">
        <v>10</v>
      </c>
      <c r="B21" s="106" t="s">
        <v>69</v>
      </c>
      <c r="C21" s="106" t="s">
        <v>40</v>
      </c>
      <c r="D21" s="94"/>
      <c r="E21" s="34" t="str">
        <f>IF($B$10="","",IF($D21="","",Funktioner!D35))</f>
        <v/>
      </c>
      <c r="F21" s="35" t="str">
        <f t="shared" si="0"/>
        <v/>
      </c>
      <c r="G21" s="34" t="str">
        <f>IF($B$10="","",IF($D21="","",Funktioner!E35))</f>
        <v/>
      </c>
      <c r="H21" s="35" t="str">
        <f t="shared" si="1"/>
        <v/>
      </c>
      <c r="I21" s="34" t="str">
        <f>IF($B$10="","",IF($D21="","",Funktioner!G35))</f>
        <v/>
      </c>
      <c r="J21" s="35" t="str">
        <f t="shared" si="2"/>
        <v/>
      </c>
      <c r="K21" s="34" t="str">
        <f>IF($B$10="","",IF($D21="","",Funktioner!G35))</f>
        <v/>
      </c>
      <c r="L21" s="35" t="str">
        <f t="shared" si="3"/>
        <v/>
      </c>
      <c r="M21" s="34" t="str">
        <f>IF($B$10="","",IF($D21="","",Funktioner!H35))</f>
        <v/>
      </c>
      <c r="N21" s="35" t="str">
        <f t="shared" si="4"/>
        <v/>
      </c>
      <c r="O21" s="34" t="str">
        <f>IF($B$10="","",IF($D21="","",Funktioner!I35))</f>
        <v/>
      </c>
      <c r="P21" s="39" t="str">
        <f t="shared" si="5"/>
        <v/>
      </c>
    </row>
    <row r="22" spans="1:16" ht="39" x14ac:dyDescent="0.35">
      <c r="A22" s="105">
        <v>11</v>
      </c>
      <c r="B22" s="106" t="s">
        <v>70</v>
      </c>
      <c r="C22" s="106" t="s">
        <v>40</v>
      </c>
      <c r="D22" s="94"/>
      <c r="E22" s="34" t="str">
        <f>IF($B$10="","",IF($D22="","",Funktioner!D36))</f>
        <v/>
      </c>
      <c r="F22" s="35" t="str">
        <f t="shared" si="0"/>
        <v/>
      </c>
      <c r="G22" s="34" t="str">
        <f>IF($B$10="","",IF($D22="","",Funktioner!E36))</f>
        <v/>
      </c>
      <c r="H22" s="35" t="str">
        <f t="shared" si="1"/>
        <v/>
      </c>
      <c r="I22" s="34" t="str">
        <f>IF($B$10="","",IF($D22="","",Funktioner!G36))</f>
        <v/>
      </c>
      <c r="J22" s="35" t="str">
        <f t="shared" si="2"/>
        <v/>
      </c>
      <c r="K22" s="34" t="str">
        <f>IF($B$10="","",IF($D22="","",Funktioner!G36))</f>
        <v/>
      </c>
      <c r="L22" s="35" t="str">
        <f t="shared" si="3"/>
        <v/>
      </c>
      <c r="M22" s="34" t="str">
        <f>IF($B$10="","",IF($D22="","",Funktioner!H36))</f>
        <v/>
      </c>
      <c r="N22" s="35" t="str">
        <f t="shared" si="4"/>
        <v/>
      </c>
      <c r="O22" s="34" t="str">
        <f>IF($B$10="","",IF($D22="","",Funktioner!I36))</f>
        <v/>
      </c>
      <c r="P22" s="39" t="str">
        <f t="shared" si="5"/>
        <v/>
      </c>
    </row>
    <row r="23" spans="1:16" ht="26" x14ac:dyDescent="0.35">
      <c r="A23" s="105">
        <v>12</v>
      </c>
      <c r="B23" s="106" t="s">
        <v>71</v>
      </c>
      <c r="C23" s="106" t="s">
        <v>40</v>
      </c>
      <c r="D23" s="94"/>
      <c r="E23" s="34" t="str">
        <f>IF($B$10="","",IF($D23="","",Funktioner!D37))</f>
        <v/>
      </c>
      <c r="F23" s="35" t="str">
        <f t="shared" si="0"/>
        <v/>
      </c>
      <c r="G23" s="34" t="str">
        <f>IF($B$10="","",IF($D23="","",Funktioner!E37))</f>
        <v/>
      </c>
      <c r="H23" s="35" t="str">
        <f t="shared" si="1"/>
        <v/>
      </c>
      <c r="I23" s="34" t="str">
        <f>IF($B$10="","",IF($D23="","",Funktioner!G37))</f>
        <v/>
      </c>
      <c r="J23" s="35" t="str">
        <f t="shared" si="2"/>
        <v/>
      </c>
      <c r="K23" s="34" t="str">
        <f>IF($B$10="","",IF($D23="","",Funktioner!G37))</f>
        <v/>
      </c>
      <c r="L23" s="35" t="str">
        <f t="shared" si="3"/>
        <v/>
      </c>
      <c r="M23" s="34" t="str">
        <f>IF($B$10="","",IF($D23="","",Funktioner!H37))</f>
        <v/>
      </c>
      <c r="N23" s="35" t="str">
        <f t="shared" si="4"/>
        <v/>
      </c>
      <c r="O23" s="34" t="str">
        <f>IF($B$10="","",IF($D23="","",Funktioner!I37))</f>
        <v/>
      </c>
      <c r="P23" s="39" t="str">
        <f t="shared" si="5"/>
        <v/>
      </c>
    </row>
    <row r="24" spans="1:16" ht="39" x14ac:dyDescent="0.35">
      <c r="A24" s="105">
        <v>13</v>
      </c>
      <c r="B24" s="106" t="s">
        <v>32</v>
      </c>
      <c r="C24" s="106" t="s">
        <v>40</v>
      </c>
      <c r="D24" s="94"/>
      <c r="E24" s="34" t="str">
        <f>IF($B$10="","",IF($D24="","",Funktioner!D38))</f>
        <v/>
      </c>
      <c r="F24" s="35" t="str">
        <f t="shared" si="0"/>
        <v/>
      </c>
      <c r="G24" s="34" t="str">
        <f>IF($B$10="","",IF($D24="","",Funktioner!E38))</f>
        <v/>
      </c>
      <c r="H24" s="35" t="str">
        <f t="shared" si="1"/>
        <v/>
      </c>
      <c r="I24" s="34" t="str">
        <f>IF($B$10="","",IF($D24="","",Funktioner!G38))</f>
        <v/>
      </c>
      <c r="J24" s="35" t="str">
        <f t="shared" si="2"/>
        <v/>
      </c>
      <c r="K24" s="34" t="str">
        <f>IF($B$10="","",IF($D24="","",Funktioner!G38))</f>
        <v/>
      </c>
      <c r="L24" s="35" t="str">
        <f t="shared" si="3"/>
        <v/>
      </c>
      <c r="M24" s="34" t="str">
        <f>IF($B$10="","",IF($D24="","",Funktioner!H38))</f>
        <v/>
      </c>
      <c r="N24" s="35" t="str">
        <f t="shared" si="4"/>
        <v/>
      </c>
      <c r="O24" s="34" t="str">
        <f>IF($B$10="","",IF($D24="","",Funktioner!I38))</f>
        <v/>
      </c>
      <c r="P24" s="39" t="str">
        <f t="shared" si="5"/>
        <v/>
      </c>
    </row>
    <row r="25" spans="1:16" ht="26" x14ac:dyDescent="0.35">
      <c r="A25" s="105">
        <v>14</v>
      </c>
      <c r="B25" s="106" t="s">
        <v>72</v>
      </c>
      <c r="C25" s="106" t="s">
        <v>40</v>
      </c>
      <c r="D25" s="94"/>
      <c r="E25" s="34" t="str">
        <f>IF($B$10="","",IF($D25="","",Funktioner!D39))</f>
        <v/>
      </c>
      <c r="F25" s="35" t="str">
        <f t="shared" si="0"/>
        <v/>
      </c>
      <c r="G25" s="34" t="str">
        <f>IF($B$10="","",IF($D25="","",Funktioner!E39))</f>
        <v/>
      </c>
      <c r="H25" s="35" t="str">
        <f t="shared" si="1"/>
        <v/>
      </c>
      <c r="I25" s="34" t="str">
        <f>IF($B$10="","",IF($D25="","",Funktioner!G39))</f>
        <v/>
      </c>
      <c r="J25" s="35" t="str">
        <f t="shared" si="2"/>
        <v/>
      </c>
      <c r="K25" s="34" t="str">
        <f>IF($B$10="","",IF($D25="","",Funktioner!G39))</f>
        <v/>
      </c>
      <c r="L25" s="35" t="str">
        <f t="shared" si="3"/>
        <v/>
      </c>
      <c r="M25" s="34" t="str">
        <f>IF($B$10="","",IF($D25="","",Funktioner!H39))</f>
        <v/>
      </c>
      <c r="N25" s="35" t="str">
        <f t="shared" si="4"/>
        <v/>
      </c>
      <c r="O25" s="34" t="str">
        <f>IF($B$10="","",IF($D25="","",Funktioner!I39))</f>
        <v/>
      </c>
      <c r="P25" s="39" t="str">
        <f t="shared" si="5"/>
        <v/>
      </c>
    </row>
    <row r="26" spans="1:16" ht="39" x14ac:dyDescent="0.35">
      <c r="A26" s="105">
        <v>15</v>
      </c>
      <c r="B26" s="106" t="s">
        <v>33</v>
      </c>
      <c r="C26" s="106" t="s">
        <v>40</v>
      </c>
      <c r="D26" s="94"/>
      <c r="E26" s="34" t="str">
        <f>IF($B$10="","",IF($D26="","",Funktioner!D40))</f>
        <v/>
      </c>
      <c r="F26" s="35" t="str">
        <f t="shared" si="0"/>
        <v/>
      </c>
      <c r="G26" s="34" t="str">
        <f>IF($B$10="","",IF($D26="","",Funktioner!E40))</f>
        <v/>
      </c>
      <c r="H26" s="35" t="str">
        <f t="shared" si="1"/>
        <v/>
      </c>
      <c r="I26" s="34" t="str">
        <f>IF($B$10="","",IF($D26="","",Funktioner!G40))</f>
        <v/>
      </c>
      <c r="J26" s="35" t="str">
        <f t="shared" si="2"/>
        <v/>
      </c>
      <c r="K26" s="34" t="str">
        <f>IF($B$10="","",IF($D26="","",Funktioner!G40))</f>
        <v/>
      </c>
      <c r="L26" s="35" t="str">
        <f t="shared" si="3"/>
        <v/>
      </c>
      <c r="M26" s="34" t="str">
        <f>IF($B$10="","",IF($D26="","",Funktioner!H40))</f>
        <v/>
      </c>
      <c r="N26" s="35" t="str">
        <f t="shared" si="4"/>
        <v/>
      </c>
      <c r="O26" s="34" t="str">
        <f>IF($B$10="","",IF($D26="","",Funktioner!I40))</f>
        <v/>
      </c>
      <c r="P26" s="39" t="str">
        <f t="shared" si="5"/>
        <v/>
      </c>
    </row>
    <row r="27" spans="1:16" ht="26" x14ac:dyDescent="0.35">
      <c r="A27" s="105">
        <v>16</v>
      </c>
      <c r="B27" s="106" t="s">
        <v>73</v>
      </c>
      <c r="C27" s="106" t="s">
        <v>40</v>
      </c>
      <c r="D27" s="94"/>
      <c r="E27" s="34" t="str">
        <f>IF($B$10="","",IF($D27="","",Funktioner!D41))</f>
        <v/>
      </c>
      <c r="F27" s="35" t="str">
        <f t="shared" si="0"/>
        <v/>
      </c>
      <c r="G27" s="34" t="str">
        <f>IF($B$10="","",IF($D27="","",Funktioner!E41))</f>
        <v/>
      </c>
      <c r="H27" s="35" t="str">
        <f t="shared" si="1"/>
        <v/>
      </c>
      <c r="I27" s="34" t="str">
        <f>IF($B$10="","",IF($D27="","",Funktioner!G41))</f>
        <v/>
      </c>
      <c r="J27" s="35" t="str">
        <f t="shared" si="2"/>
        <v/>
      </c>
      <c r="K27" s="34" t="str">
        <f>IF($B$10="","",IF($D27="","",Funktioner!G41))</f>
        <v/>
      </c>
      <c r="L27" s="35" t="str">
        <f t="shared" si="3"/>
        <v/>
      </c>
      <c r="M27" s="34" t="str">
        <f>IF($B$10="","",IF($D27="","",Funktioner!H41))</f>
        <v/>
      </c>
      <c r="N27" s="35" t="str">
        <f t="shared" si="4"/>
        <v/>
      </c>
      <c r="O27" s="34" t="str">
        <f>IF($B$10="","",IF($D27="","",Funktioner!I41))</f>
        <v/>
      </c>
      <c r="P27" s="39" t="str">
        <f t="shared" si="5"/>
        <v/>
      </c>
    </row>
    <row r="28" spans="1:16" ht="52" x14ac:dyDescent="0.35">
      <c r="A28" s="105">
        <v>17</v>
      </c>
      <c r="B28" s="106" t="s">
        <v>79</v>
      </c>
      <c r="C28" s="106" t="s">
        <v>40</v>
      </c>
      <c r="D28" s="94"/>
      <c r="E28" s="34" t="str">
        <f>IF($B$10="","",IF($D28="","",Funktioner!D42))</f>
        <v/>
      </c>
      <c r="F28" s="35" t="str">
        <f t="shared" si="0"/>
        <v/>
      </c>
      <c r="G28" s="34" t="str">
        <f>IF($B$10="","",IF($D28="","",Funktioner!E42))</f>
        <v/>
      </c>
      <c r="H28" s="35" t="str">
        <f t="shared" si="1"/>
        <v/>
      </c>
      <c r="I28" s="34" t="str">
        <f>IF($B$10="","",IF($D28="","",Funktioner!G42))</f>
        <v/>
      </c>
      <c r="J28" s="35" t="str">
        <f t="shared" si="2"/>
        <v/>
      </c>
      <c r="K28" s="34" t="str">
        <f>IF($B$10="","",IF($D28="","",Funktioner!G42))</f>
        <v/>
      </c>
      <c r="L28" s="35" t="str">
        <f t="shared" si="3"/>
        <v/>
      </c>
      <c r="M28" s="34" t="str">
        <f>IF($B$10="","",IF($D28="","",Funktioner!H42))</f>
        <v/>
      </c>
      <c r="N28" s="35" t="str">
        <f t="shared" si="4"/>
        <v/>
      </c>
      <c r="O28" s="34" t="str">
        <f>IF($B$10="","",IF($D28="","",Funktioner!I42))</f>
        <v/>
      </c>
      <c r="P28" s="39" t="str">
        <f t="shared" si="5"/>
        <v/>
      </c>
    </row>
    <row r="29" spans="1:16" ht="26" x14ac:dyDescent="0.35">
      <c r="A29" s="105">
        <v>18</v>
      </c>
      <c r="B29" s="106" t="s">
        <v>74</v>
      </c>
      <c r="C29" s="106" t="s">
        <v>40</v>
      </c>
      <c r="D29" s="94"/>
      <c r="E29" s="34" t="str">
        <f>IF($B$10="","",IF($D29="","",Funktioner!D43))</f>
        <v/>
      </c>
      <c r="F29" s="35" t="str">
        <f t="shared" si="0"/>
        <v/>
      </c>
      <c r="G29" s="34" t="str">
        <f>IF($B$10="","",IF($D29="","",Funktioner!E43))</f>
        <v/>
      </c>
      <c r="H29" s="35" t="str">
        <f t="shared" si="1"/>
        <v/>
      </c>
      <c r="I29" s="34" t="str">
        <f>IF($B$10="","",IF($D29="","",Funktioner!G43))</f>
        <v/>
      </c>
      <c r="J29" s="35" t="str">
        <f t="shared" si="2"/>
        <v/>
      </c>
      <c r="K29" s="34" t="str">
        <f>IF($B$10="","",IF($D29="","",Funktioner!G43))</f>
        <v/>
      </c>
      <c r="L29" s="35" t="str">
        <f t="shared" si="3"/>
        <v/>
      </c>
      <c r="M29" s="34" t="str">
        <f>IF($B$10="","",IF($D29="","",Funktioner!H43))</f>
        <v/>
      </c>
      <c r="N29" s="35" t="str">
        <f t="shared" si="4"/>
        <v/>
      </c>
      <c r="O29" s="34" t="str">
        <f>IF($B$10="","",IF($D29="","",Funktioner!I43))</f>
        <v/>
      </c>
      <c r="P29" s="39" t="str">
        <f t="shared" si="5"/>
        <v/>
      </c>
    </row>
    <row r="30" spans="1:16" ht="60.5" customHeight="1" x14ac:dyDescent="0.35">
      <c r="A30" s="105">
        <v>19</v>
      </c>
      <c r="B30" s="106" t="s">
        <v>80</v>
      </c>
      <c r="C30" s="106" t="s">
        <v>40</v>
      </c>
      <c r="D30" s="94"/>
      <c r="E30" s="34" t="str">
        <f>IF($B$10="","",IF($D30="","",Funktioner!D44))</f>
        <v/>
      </c>
      <c r="F30" s="35" t="str">
        <f t="shared" si="0"/>
        <v/>
      </c>
      <c r="G30" s="34" t="str">
        <f>IF($B$10="","",IF($D30="","",Funktioner!E44))</f>
        <v/>
      </c>
      <c r="H30" s="35" t="str">
        <f t="shared" si="1"/>
        <v/>
      </c>
      <c r="I30" s="34" t="str">
        <f>IF($B$10="","",IF($D30="","",Funktioner!G44))</f>
        <v/>
      </c>
      <c r="J30" s="35" t="str">
        <f t="shared" si="2"/>
        <v/>
      </c>
      <c r="K30" s="34" t="str">
        <f>IF($B$10="","",IF($D30="","",Funktioner!G44))</f>
        <v/>
      </c>
      <c r="L30" s="35" t="str">
        <f t="shared" si="3"/>
        <v/>
      </c>
      <c r="M30" s="34" t="str">
        <f>IF($B$10="","",IF($D30="","",Funktioner!H44))</f>
        <v/>
      </c>
      <c r="N30" s="35" t="str">
        <f t="shared" si="4"/>
        <v/>
      </c>
      <c r="O30" s="34" t="str">
        <f>IF($B$10="","",IF($D30="","",Funktioner!I44))</f>
        <v/>
      </c>
      <c r="P30" s="39" t="str">
        <f t="shared" si="5"/>
        <v/>
      </c>
    </row>
    <row r="31" spans="1:16" ht="26" x14ac:dyDescent="0.35">
      <c r="A31" s="105">
        <v>20</v>
      </c>
      <c r="B31" s="106" t="s">
        <v>75</v>
      </c>
      <c r="C31" s="106" t="s">
        <v>40</v>
      </c>
      <c r="D31" s="94"/>
      <c r="E31" s="34" t="str">
        <f>IF($B$10="","",IF($D31="","",Funktioner!D45))</f>
        <v/>
      </c>
      <c r="F31" s="35" t="str">
        <f t="shared" si="0"/>
        <v/>
      </c>
      <c r="G31" s="34" t="str">
        <f>IF($B$10="","",IF($D31="","",Funktioner!E45))</f>
        <v/>
      </c>
      <c r="H31" s="35" t="str">
        <f t="shared" si="1"/>
        <v/>
      </c>
      <c r="I31" s="34" t="str">
        <f>IF($B$10="","",IF($D31="","",Funktioner!G45))</f>
        <v/>
      </c>
      <c r="J31" s="35" t="str">
        <f t="shared" si="2"/>
        <v/>
      </c>
      <c r="K31" s="34" t="str">
        <f>IF($B$10="","",IF($D31="","",Funktioner!G45))</f>
        <v/>
      </c>
      <c r="L31" s="35" t="str">
        <f t="shared" si="3"/>
        <v/>
      </c>
      <c r="M31" s="34" t="str">
        <f>IF($B$10="","",IF($D31="","",Funktioner!H45))</f>
        <v/>
      </c>
      <c r="N31" s="35" t="str">
        <f t="shared" si="4"/>
        <v/>
      </c>
      <c r="O31" s="34" t="str">
        <f>IF($B$10="","",IF($D31="","",Funktioner!I45))</f>
        <v/>
      </c>
      <c r="P31" s="39" t="str">
        <f t="shared" si="5"/>
        <v/>
      </c>
    </row>
    <row r="32" spans="1:16" ht="39" x14ac:dyDescent="0.35">
      <c r="A32" s="105">
        <v>21</v>
      </c>
      <c r="B32" s="106" t="s">
        <v>24</v>
      </c>
      <c r="C32" s="106" t="s">
        <v>40</v>
      </c>
      <c r="D32" s="94"/>
      <c r="E32" s="34" t="str">
        <f>IF($B$10="","",IF($D32="","",Funktioner!D46))</f>
        <v/>
      </c>
      <c r="F32" s="35" t="str">
        <f t="shared" si="0"/>
        <v/>
      </c>
      <c r="G32" s="34" t="str">
        <f>IF($B$10="","",IF($D32="","",Funktioner!E46))</f>
        <v/>
      </c>
      <c r="H32" s="35" t="str">
        <f t="shared" si="1"/>
        <v/>
      </c>
      <c r="I32" s="34" t="str">
        <f>IF($B$10="","",IF($D32="","",Funktioner!G46))</f>
        <v/>
      </c>
      <c r="J32" s="35" t="str">
        <f t="shared" si="2"/>
        <v/>
      </c>
      <c r="K32" s="34" t="str">
        <f>IF($B$10="","",IF($D32="","",Funktioner!G46))</f>
        <v/>
      </c>
      <c r="L32" s="35" t="str">
        <f t="shared" si="3"/>
        <v/>
      </c>
      <c r="M32" s="34" t="str">
        <f>IF($B$10="","",IF($D32="","",Funktioner!H46))</f>
        <v/>
      </c>
      <c r="N32" s="35" t="str">
        <f t="shared" si="4"/>
        <v/>
      </c>
      <c r="O32" s="34" t="str">
        <f>IF($B$10="","",IF($D32="","",Funktioner!I46))</f>
        <v/>
      </c>
      <c r="P32" s="39" t="str">
        <f t="shared" si="5"/>
        <v/>
      </c>
    </row>
    <row r="33" spans="1:16" ht="26" x14ac:dyDescent="0.35">
      <c r="A33" s="105">
        <v>22</v>
      </c>
      <c r="B33" s="106" t="s">
        <v>76</v>
      </c>
      <c r="C33" s="106" t="s">
        <v>40</v>
      </c>
      <c r="D33" s="94"/>
      <c r="E33" s="34" t="str">
        <f>IF($B$10="","",IF($D33="","",Funktioner!D47))</f>
        <v/>
      </c>
      <c r="F33" s="35" t="str">
        <f t="shared" si="0"/>
        <v/>
      </c>
      <c r="G33" s="34" t="str">
        <f>IF($B$10="","",IF($D33="","",Funktioner!E47))</f>
        <v/>
      </c>
      <c r="H33" s="35" t="str">
        <f t="shared" si="1"/>
        <v/>
      </c>
      <c r="I33" s="34" t="str">
        <f>IF($B$10="","",IF($D33="","",Funktioner!G47))</f>
        <v/>
      </c>
      <c r="J33" s="35" t="str">
        <f t="shared" si="2"/>
        <v/>
      </c>
      <c r="K33" s="34" t="str">
        <f>IF($B$10="","",IF($D33="","",Funktioner!G47))</f>
        <v/>
      </c>
      <c r="L33" s="35" t="str">
        <f t="shared" si="3"/>
        <v/>
      </c>
      <c r="M33" s="34" t="str">
        <f>IF($B$10="","",IF($D33="","",Funktioner!H47))</f>
        <v/>
      </c>
      <c r="N33" s="35" t="str">
        <f t="shared" si="4"/>
        <v/>
      </c>
      <c r="O33" s="34" t="str">
        <f>IF($B$10="","",IF($D33="","",Funktioner!I47))</f>
        <v/>
      </c>
      <c r="P33" s="39" t="str">
        <f t="shared" si="5"/>
        <v/>
      </c>
    </row>
    <row r="34" spans="1:16" ht="52" x14ac:dyDescent="0.35">
      <c r="A34" s="105">
        <v>23</v>
      </c>
      <c r="B34" s="106" t="s">
        <v>25</v>
      </c>
      <c r="C34" s="106" t="s">
        <v>40</v>
      </c>
      <c r="D34" s="94"/>
      <c r="E34" s="34" t="str">
        <f>IF($B$10="","",IF($D34="","",Funktioner!D48))</f>
        <v/>
      </c>
      <c r="F34" s="35" t="str">
        <f t="shared" si="0"/>
        <v/>
      </c>
      <c r="G34" s="34" t="str">
        <f>IF($B$10="","",IF($D34="","",Funktioner!E48))</f>
        <v/>
      </c>
      <c r="H34" s="35" t="str">
        <f t="shared" si="1"/>
        <v/>
      </c>
      <c r="I34" s="34" t="str">
        <f>IF($B$10="","",IF($D34="","",Funktioner!G48))</f>
        <v/>
      </c>
      <c r="J34" s="35" t="str">
        <f t="shared" si="2"/>
        <v/>
      </c>
      <c r="K34" s="34" t="str">
        <f>IF($B$10="","",IF($D34="","",Funktioner!G48))</f>
        <v/>
      </c>
      <c r="L34" s="35" t="str">
        <f t="shared" si="3"/>
        <v/>
      </c>
      <c r="M34" s="34" t="str">
        <f>IF($B$10="","",IF($D34="","",Funktioner!H48))</f>
        <v/>
      </c>
      <c r="N34" s="35" t="str">
        <f t="shared" si="4"/>
        <v/>
      </c>
      <c r="O34" s="34" t="str">
        <f>IF($B$10="","",IF($D34="","",Funktioner!I48))</f>
        <v/>
      </c>
      <c r="P34" s="39" t="str">
        <f t="shared" si="5"/>
        <v/>
      </c>
    </row>
    <row r="35" spans="1:16" ht="52" x14ac:dyDescent="0.35">
      <c r="A35" s="105">
        <v>24</v>
      </c>
      <c r="B35" s="106" t="s">
        <v>77</v>
      </c>
      <c r="C35" s="106" t="s">
        <v>40</v>
      </c>
      <c r="D35" s="94"/>
      <c r="E35" s="34" t="str">
        <f>IF($B$10="","",IF($D35="","",Funktioner!D49))</f>
        <v/>
      </c>
      <c r="F35" s="35" t="str">
        <f t="shared" ref="F35:F43" si="6">IF($B$10="","",IF($D35="","",$D35*E35))</f>
        <v/>
      </c>
      <c r="G35" s="34" t="str">
        <f>IF($B$10="","",IF($D35="","",Funktioner!E49))</f>
        <v/>
      </c>
      <c r="H35" s="35" t="str">
        <f t="shared" ref="H35:H43" si="7">IF($B$10="","",IF($D35="","",$D35*G35))</f>
        <v/>
      </c>
      <c r="I35" s="34" t="str">
        <f>IF($B$10="","",IF($D35="","",Funktioner!G49))</f>
        <v/>
      </c>
      <c r="J35" s="35" t="str">
        <f t="shared" ref="J35:J43" si="8">IF($B$10="","",IF($D35="","",$D35*I35))</f>
        <v/>
      </c>
      <c r="K35" s="34" t="str">
        <f>IF($B$10="","",IF($D35="","",Funktioner!G49))</f>
        <v/>
      </c>
      <c r="L35" s="35" t="str">
        <f t="shared" ref="L35:L43" si="9">IF($B$10="","",IF($D35="","",$D35*K35))</f>
        <v/>
      </c>
      <c r="M35" s="34" t="str">
        <f>IF($B$10="","",IF($D35="","",Funktioner!H49))</f>
        <v/>
      </c>
      <c r="N35" s="35" t="str">
        <f t="shared" ref="N35:N43" si="10">IF($B$10="","",IF($D35="","",$D35*M35))</f>
        <v/>
      </c>
      <c r="O35" s="34" t="str">
        <f>IF($B$10="","",IF($D35="","",Funktioner!I49))</f>
        <v/>
      </c>
      <c r="P35" s="39" t="str">
        <f t="shared" ref="P35:P43" si="11">IF($B$10="","",IF($D35="","",$D35*O35))</f>
        <v/>
      </c>
    </row>
    <row r="36" spans="1:16" ht="78" x14ac:dyDescent="0.35">
      <c r="A36" s="105">
        <v>25</v>
      </c>
      <c r="B36" s="106" t="s">
        <v>81</v>
      </c>
      <c r="C36" s="106" t="s">
        <v>40</v>
      </c>
      <c r="D36" s="94"/>
      <c r="E36" s="34" t="str">
        <f>IF($B$10="","",IF($D36="","",Funktioner!D50))</f>
        <v/>
      </c>
      <c r="F36" s="35" t="str">
        <f t="shared" si="6"/>
        <v/>
      </c>
      <c r="G36" s="34" t="str">
        <f>IF($B$10="","",IF($D36="","",Funktioner!E50))</f>
        <v/>
      </c>
      <c r="H36" s="35" t="str">
        <f t="shared" si="7"/>
        <v/>
      </c>
      <c r="I36" s="34" t="str">
        <f>IF($B$10="","",IF($D36="","",Funktioner!G50))</f>
        <v/>
      </c>
      <c r="J36" s="35" t="str">
        <f t="shared" si="8"/>
        <v/>
      </c>
      <c r="K36" s="34" t="str">
        <f>IF($B$10="","",IF($D36="","",Funktioner!G50))</f>
        <v/>
      </c>
      <c r="L36" s="35" t="str">
        <f t="shared" si="9"/>
        <v/>
      </c>
      <c r="M36" s="34" t="str">
        <f>IF($B$10="","",IF($D36="","",Funktioner!H50))</f>
        <v/>
      </c>
      <c r="N36" s="35" t="str">
        <f t="shared" si="10"/>
        <v/>
      </c>
      <c r="O36" s="34" t="str">
        <f>IF($B$10="","",IF($D36="","",Funktioner!I50))</f>
        <v/>
      </c>
      <c r="P36" s="39" t="str">
        <f t="shared" si="11"/>
        <v/>
      </c>
    </row>
    <row r="37" spans="1:16" ht="133" customHeight="1" x14ac:dyDescent="0.35">
      <c r="A37" s="105">
        <v>26</v>
      </c>
      <c r="B37" s="106" t="s">
        <v>82</v>
      </c>
      <c r="C37" s="106" t="s">
        <v>40</v>
      </c>
      <c r="D37" s="94"/>
      <c r="E37" s="34" t="str">
        <f>IF($B$10="","",IF($D37="","",Funktioner!D51))</f>
        <v/>
      </c>
      <c r="F37" s="35" t="str">
        <f t="shared" si="6"/>
        <v/>
      </c>
      <c r="G37" s="34" t="str">
        <f>IF($B$10="","",IF($D37="","",Funktioner!E51))</f>
        <v/>
      </c>
      <c r="H37" s="35" t="str">
        <f t="shared" si="7"/>
        <v/>
      </c>
      <c r="I37" s="34" t="str">
        <f>IF($B$10="","",IF($D37="","",Funktioner!G51))</f>
        <v/>
      </c>
      <c r="J37" s="35" t="str">
        <f t="shared" si="8"/>
        <v/>
      </c>
      <c r="K37" s="34" t="str">
        <f>IF($B$10="","",IF($D37="","",Funktioner!G51))</f>
        <v/>
      </c>
      <c r="L37" s="35" t="str">
        <f t="shared" si="9"/>
        <v/>
      </c>
      <c r="M37" s="34" t="str">
        <f>IF($B$10="","",IF($D37="","",Funktioner!H51))</f>
        <v/>
      </c>
      <c r="N37" s="35" t="str">
        <f t="shared" si="10"/>
        <v/>
      </c>
      <c r="O37" s="34" t="str">
        <f>IF($B$10="","",IF($D37="","",Funktioner!I51))</f>
        <v/>
      </c>
      <c r="P37" s="39" t="str">
        <f t="shared" si="11"/>
        <v/>
      </c>
    </row>
    <row r="38" spans="1:16" ht="39" x14ac:dyDescent="0.35">
      <c r="A38" s="105">
        <v>27</v>
      </c>
      <c r="B38" s="106" t="s">
        <v>78</v>
      </c>
      <c r="C38" s="106" t="s">
        <v>40</v>
      </c>
      <c r="D38" s="94"/>
      <c r="E38" s="34" t="str">
        <f>IF($B$10="","",IF($D38="","",Funktioner!D52))</f>
        <v/>
      </c>
      <c r="F38" s="35" t="str">
        <f t="shared" si="6"/>
        <v/>
      </c>
      <c r="G38" s="34" t="str">
        <f>IF($B$10="","",IF($D38="","",Funktioner!E52))</f>
        <v/>
      </c>
      <c r="H38" s="35" t="str">
        <f t="shared" si="7"/>
        <v/>
      </c>
      <c r="I38" s="34" t="str">
        <f>IF($B$10="","",IF($D38="","",Funktioner!G52))</f>
        <v/>
      </c>
      <c r="J38" s="35" t="str">
        <f t="shared" si="8"/>
        <v/>
      </c>
      <c r="K38" s="34" t="str">
        <f>IF($B$10="","",IF($D38="","",Funktioner!G52))</f>
        <v/>
      </c>
      <c r="L38" s="35" t="str">
        <f t="shared" si="9"/>
        <v/>
      </c>
      <c r="M38" s="34" t="str">
        <f>IF($B$10="","",IF($D38="","",Funktioner!H52))</f>
        <v/>
      </c>
      <c r="N38" s="35" t="str">
        <f t="shared" si="10"/>
        <v/>
      </c>
      <c r="O38" s="34" t="str">
        <f>IF($B$10="","",IF($D38="","",Funktioner!I52))</f>
        <v/>
      </c>
      <c r="P38" s="39" t="str">
        <f t="shared" si="11"/>
        <v/>
      </c>
    </row>
    <row r="39" spans="1:16" ht="39" x14ac:dyDescent="0.35">
      <c r="A39" s="105">
        <v>28</v>
      </c>
      <c r="B39" s="106" t="s">
        <v>23</v>
      </c>
      <c r="C39" s="106" t="s">
        <v>40</v>
      </c>
      <c r="D39" s="94"/>
      <c r="E39" s="34" t="str">
        <f>IF($B$10="","",IF($D39="","",Funktioner!D53))</f>
        <v/>
      </c>
      <c r="F39" s="35" t="str">
        <f t="shared" si="6"/>
        <v/>
      </c>
      <c r="G39" s="34" t="str">
        <f>IF($B$10="","",IF($D39="","",Funktioner!E53))</f>
        <v/>
      </c>
      <c r="H39" s="35" t="str">
        <f t="shared" si="7"/>
        <v/>
      </c>
      <c r="I39" s="34" t="str">
        <f>IF($B$10="","",IF($D39="","",Funktioner!G53))</f>
        <v/>
      </c>
      <c r="J39" s="35" t="str">
        <f t="shared" si="8"/>
        <v/>
      </c>
      <c r="K39" s="34" t="str">
        <f>IF($B$10="","",IF($D39="","",Funktioner!G53))</f>
        <v/>
      </c>
      <c r="L39" s="35" t="str">
        <f t="shared" si="9"/>
        <v/>
      </c>
      <c r="M39" s="34" t="str">
        <f>IF($B$10="","",IF($D39="","",Funktioner!H53))</f>
        <v/>
      </c>
      <c r="N39" s="35" t="str">
        <f t="shared" si="10"/>
        <v/>
      </c>
      <c r="O39" s="34" t="str">
        <f>IF($B$10="","",IF($D39="","",Funktioner!I53))</f>
        <v/>
      </c>
      <c r="P39" s="39" t="str">
        <f t="shared" si="11"/>
        <v/>
      </c>
    </row>
    <row r="40" spans="1:16" ht="39" x14ac:dyDescent="0.35">
      <c r="A40" s="105">
        <v>29</v>
      </c>
      <c r="B40" s="106" t="s">
        <v>83</v>
      </c>
      <c r="C40" s="106" t="s">
        <v>40</v>
      </c>
      <c r="D40" s="94"/>
      <c r="E40" s="34" t="str">
        <f>IF($B$10="","",IF($D40="","",Funktioner!D54))</f>
        <v/>
      </c>
      <c r="F40" s="35" t="str">
        <f t="shared" si="6"/>
        <v/>
      </c>
      <c r="G40" s="34" t="str">
        <f>IF($B$10="","",IF($D40="","",Funktioner!E54))</f>
        <v/>
      </c>
      <c r="H40" s="35" t="str">
        <f t="shared" si="7"/>
        <v/>
      </c>
      <c r="I40" s="34" t="str">
        <f>IF($B$10="","",IF($D40="","",Funktioner!G54))</f>
        <v/>
      </c>
      <c r="J40" s="35" t="str">
        <f t="shared" si="8"/>
        <v/>
      </c>
      <c r="K40" s="34" t="str">
        <f>IF($B$10="","",IF($D40="","",Funktioner!G54))</f>
        <v/>
      </c>
      <c r="L40" s="35" t="str">
        <f t="shared" si="9"/>
        <v/>
      </c>
      <c r="M40" s="34" t="str">
        <f>IF($B$10="","",IF($D40="","",Funktioner!H54))</f>
        <v/>
      </c>
      <c r="N40" s="35" t="str">
        <f t="shared" si="10"/>
        <v/>
      </c>
      <c r="O40" s="34" t="str">
        <f>IF($B$10="","",IF($D40="","",Funktioner!I54))</f>
        <v/>
      </c>
      <c r="P40" s="39" t="str">
        <f t="shared" si="11"/>
        <v/>
      </c>
    </row>
    <row r="41" spans="1:16" ht="80.5" customHeight="1" x14ac:dyDescent="0.35">
      <c r="A41" s="105">
        <v>30</v>
      </c>
      <c r="B41" s="106" t="s">
        <v>26</v>
      </c>
      <c r="C41" s="106" t="s">
        <v>62</v>
      </c>
      <c r="D41" s="94"/>
      <c r="E41" s="34" t="str">
        <f>IF($B$10="","",IF($D41="","",Funktioner!D55))</f>
        <v/>
      </c>
      <c r="F41" s="35" t="str">
        <f t="shared" si="6"/>
        <v/>
      </c>
      <c r="G41" s="34" t="str">
        <f>IF($B$10="","",IF($D41="","",Funktioner!E55))</f>
        <v/>
      </c>
      <c r="H41" s="35" t="str">
        <f t="shared" si="7"/>
        <v/>
      </c>
      <c r="I41" s="34" t="str">
        <f>IF($B$10="","",IF($D41="","",Funktioner!G55))</f>
        <v/>
      </c>
      <c r="J41" s="35" t="str">
        <f t="shared" si="8"/>
        <v/>
      </c>
      <c r="K41" s="34" t="str">
        <f>IF($B$10="","",IF($D41="","",Funktioner!G55))</f>
        <v/>
      </c>
      <c r="L41" s="35" t="str">
        <f t="shared" si="9"/>
        <v/>
      </c>
      <c r="M41" s="34" t="str">
        <f>IF($B$10="","",IF($D41="","",Funktioner!H55))</f>
        <v/>
      </c>
      <c r="N41" s="35" t="str">
        <f t="shared" si="10"/>
        <v/>
      </c>
      <c r="O41" s="34" t="str">
        <f>IF($B$10="","",IF($D41="","",Funktioner!I55))</f>
        <v/>
      </c>
      <c r="P41" s="39" t="str">
        <f t="shared" si="11"/>
        <v/>
      </c>
    </row>
    <row r="42" spans="1:16" ht="78" x14ac:dyDescent="0.35">
      <c r="A42" s="105">
        <v>31</v>
      </c>
      <c r="B42" s="106" t="s">
        <v>84</v>
      </c>
      <c r="C42" s="106" t="s">
        <v>40</v>
      </c>
      <c r="D42" s="94"/>
      <c r="E42" s="34" t="str">
        <f>IF($B$10="","",IF($D42="","",Funktioner!D56))</f>
        <v/>
      </c>
      <c r="F42" s="35" t="str">
        <f t="shared" si="6"/>
        <v/>
      </c>
      <c r="G42" s="34" t="str">
        <f>IF($B$10="","",IF($D42="","",Funktioner!E56))</f>
        <v/>
      </c>
      <c r="H42" s="35" t="str">
        <f t="shared" si="7"/>
        <v/>
      </c>
      <c r="I42" s="34" t="str">
        <f>IF($B$10="","",IF($D42="","",Funktioner!G56))</f>
        <v/>
      </c>
      <c r="J42" s="35" t="str">
        <f t="shared" si="8"/>
        <v/>
      </c>
      <c r="K42" s="34" t="str">
        <f>IF($B$10="","",IF($D42="","",Funktioner!G56))</f>
        <v/>
      </c>
      <c r="L42" s="35" t="str">
        <f t="shared" si="9"/>
        <v/>
      </c>
      <c r="M42" s="34" t="str">
        <f>IF($B$10="","",IF($D42="","",Funktioner!H56))</f>
        <v/>
      </c>
      <c r="N42" s="35" t="str">
        <f t="shared" si="10"/>
        <v/>
      </c>
      <c r="O42" s="34" t="str">
        <f>IF($B$10="","",IF($D42="","",Funktioner!I56))</f>
        <v/>
      </c>
      <c r="P42" s="39" t="str">
        <f t="shared" si="11"/>
        <v/>
      </c>
    </row>
    <row r="43" spans="1:16" ht="78.5" thickBot="1" x14ac:dyDescent="0.4">
      <c r="A43" s="107">
        <v>32</v>
      </c>
      <c r="B43" s="108" t="s">
        <v>85</v>
      </c>
      <c r="C43" s="108" t="s">
        <v>41</v>
      </c>
      <c r="D43" s="94"/>
      <c r="E43" s="34" t="str">
        <f>IF($B$10="","",IF($D43="","",Funktioner!D57))</f>
        <v/>
      </c>
      <c r="F43" s="35" t="str">
        <f t="shared" si="6"/>
        <v/>
      </c>
      <c r="G43" s="34" t="str">
        <f>IF($B$10="","",IF($D43="","",Funktioner!E57))</f>
        <v/>
      </c>
      <c r="H43" s="35" t="str">
        <f t="shared" si="7"/>
        <v/>
      </c>
      <c r="I43" s="34" t="str">
        <f>IF($B$10="","",IF($D43="","",Funktioner!G57))</f>
        <v/>
      </c>
      <c r="J43" s="35" t="str">
        <f t="shared" si="8"/>
        <v/>
      </c>
      <c r="K43" s="34" t="str">
        <f>IF($B$10="","",IF($D43="","",Funktioner!G57))</f>
        <v/>
      </c>
      <c r="L43" s="35" t="str">
        <f t="shared" si="9"/>
        <v/>
      </c>
      <c r="M43" s="34" t="str">
        <f>IF($B$10="","",IF($D43="","",Funktioner!H57))</f>
        <v/>
      </c>
      <c r="N43" s="35" t="str">
        <f t="shared" si="10"/>
        <v/>
      </c>
      <c r="O43" s="34" t="str">
        <f>IF($B$10="","",IF($D43="","",Funktioner!I57))</f>
        <v/>
      </c>
      <c r="P43" s="39" t="str">
        <f t="shared" si="11"/>
        <v/>
      </c>
    </row>
    <row r="44" spans="1:16" ht="22" customHeight="1" x14ac:dyDescent="0.35">
      <c r="A44" s="40"/>
      <c r="B44" s="40"/>
      <c r="C44" s="40"/>
      <c r="D44" s="41" t="s">
        <v>4</v>
      </c>
      <c r="E44" s="42"/>
      <c r="F44" s="43">
        <f>SUM(F12:F43)</f>
        <v>0</v>
      </c>
      <c r="G44" s="44"/>
      <c r="H44" s="43">
        <f>SUM(H12:H43)</f>
        <v>0</v>
      </c>
      <c r="I44" s="44"/>
      <c r="J44" s="43">
        <f>SUM(J12:J43)</f>
        <v>0</v>
      </c>
      <c r="K44" s="44"/>
      <c r="L44" s="43">
        <f>SUM(L12:L43)</f>
        <v>0</v>
      </c>
      <c r="M44" s="44"/>
      <c r="N44" s="43">
        <f>SUM(N12:N43)</f>
        <v>0</v>
      </c>
      <c r="O44" s="44"/>
      <c r="P44" s="45">
        <f>SUM(P12:P43)</f>
        <v>0</v>
      </c>
    </row>
    <row r="47" spans="1:16" ht="21" x14ac:dyDescent="0.35">
      <c r="A47" s="36"/>
    </row>
  </sheetData>
  <sheetProtection algorithmName="SHA-512" hashValue="wrClxEN4qIIFb8Suk99+QbLeZfY2RfCfyiFP1CpmxtoOOl0WZTwmatID1YQyGiuBvHLgWXiOQelowDVbSVnfhw==" saltValue="DkFVeLPe7I3HefrDWQIlkA==" spinCount="100000" sheet="1" objects="1" scenarios="1"/>
  <mergeCells count="31">
    <mergeCell ref="J2:L2"/>
    <mergeCell ref="G2:H2"/>
    <mergeCell ref="E2:F2"/>
    <mergeCell ref="O8:P8"/>
    <mergeCell ref="G3:H3"/>
    <mergeCell ref="G4:H4"/>
    <mergeCell ref="E3:F3"/>
    <mergeCell ref="J7:L7"/>
    <mergeCell ref="G7:H7"/>
    <mergeCell ref="O1:P7"/>
    <mergeCell ref="G5:H5"/>
    <mergeCell ref="G6:H6"/>
    <mergeCell ref="J3:L3"/>
    <mergeCell ref="J4:L4"/>
    <mergeCell ref="J5:L5"/>
    <mergeCell ref="J6:L6"/>
    <mergeCell ref="O10:P10"/>
    <mergeCell ref="E10:F10"/>
    <mergeCell ref="G10:H10"/>
    <mergeCell ref="I10:J10"/>
    <mergeCell ref="K10:L10"/>
    <mergeCell ref="M10:N10"/>
    <mergeCell ref="C1:D1"/>
    <mergeCell ref="A2:B2"/>
    <mergeCell ref="E4:F4"/>
    <mergeCell ref="E5:F5"/>
    <mergeCell ref="E6:F6"/>
    <mergeCell ref="C2:D2"/>
    <mergeCell ref="A3:D4"/>
    <mergeCell ref="A5:D8"/>
    <mergeCell ref="E7:F7"/>
  </mergeCells>
  <phoneticPr fontId="6" type="noConversion"/>
  <conditionalFormatting sqref="G2:G6">
    <cfRule type="expression" dxfId="7" priority="5">
      <formula>$G$7=""</formula>
    </cfRule>
  </conditionalFormatting>
  <conditionalFormatting sqref="G7:H7">
    <cfRule type="expression" dxfId="6" priority="2">
      <formula>$G$7=""</formula>
    </cfRule>
    <cfRule type="expression" dxfId="5" priority="3">
      <formula>$G$7&gt;100000</formula>
    </cfRule>
  </conditionalFormatting>
  <conditionalFormatting sqref="J2:J7">
    <cfRule type="expression" dxfId="4" priority="29">
      <formula>M2=""</formula>
    </cfRule>
    <cfRule type="expression" dxfId="3" priority="36">
      <formula>J2=G$2</formula>
    </cfRule>
  </conditionalFormatting>
  <conditionalFormatting sqref="M2:M7">
    <cfRule type="expression" dxfId="2" priority="8">
      <formula>M2=""</formula>
    </cfRule>
    <cfRule type="expression" dxfId="1" priority="17">
      <formula>M2&gt;100000</formula>
    </cfRule>
    <cfRule type="expression" dxfId="0" priority="30">
      <formula>J2=$G$2</formula>
    </cfRule>
  </conditionalFormatting>
  <dataValidations count="1">
    <dataValidation type="list" allowBlank="1" showInputMessage="1" showErrorMessage="1" sqref="O8" xr:uid="{505315C3-AE19-49A1-806B-81EBF46653F6}">
      <formula1>"1,2,3,4,5,6"</formula1>
    </dataValidation>
  </dataValidations>
  <pageMargins left="0.7" right="0.7" top="0.75" bottom="0.75" header="0.3" footer="0.3"/>
  <pageSetup paperSize="9" orientation="portrait" r:id="rId1"/>
  <ignoredErrors>
    <ignoredError sqref="H13:H31 H12 J12 L12 N12 P12 P13:P31 O12:O31 N13:N31 M12:M31 L13:L31 K12:K31 J13:J31 I12:I31 G12:G31 H32:H43 P32:P43 O32:O43 N32:N43 M32:M43 L32:L43 K32:K43 J32:J43 I32:I43 G32:G43" 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älj region" xr:uid="{30DFB967-E822-4362-BE1A-17D1094038A7}">
          <x14:formula1>
            <xm:f>Funktioner!$A$5:$A$10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FF9B9B"/>
  </sheetPr>
  <dimension ref="A1:AM37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3.5" x14ac:dyDescent="0.35"/>
  <cols>
    <col min="1" max="1" width="8.5" style="2" customWidth="1"/>
    <col min="2" max="2" width="48.08203125" style="2" customWidth="1"/>
    <col min="3" max="3" width="9.5" style="2" customWidth="1"/>
    <col min="4" max="5" width="19.4140625" style="2" customWidth="1"/>
    <col min="6" max="6" width="20.4140625" style="2" bestFit="1" customWidth="1"/>
    <col min="7" max="7" width="19.4140625" style="2" customWidth="1"/>
    <col min="8" max="9" width="19.4140625" style="2" hidden="1" customWidth="1"/>
    <col min="10" max="11" width="19.4140625" style="2" customWidth="1"/>
    <col min="12" max="12" width="20.4140625" style="2" bestFit="1" customWidth="1"/>
    <col min="13" max="14" width="19.4140625" style="2" customWidth="1"/>
    <col min="15" max="15" width="19.4140625" style="2" hidden="1" customWidth="1"/>
    <col min="16" max="16" width="25.58203125" style="2" bestFit="1" customWidth="1"/>
    <col min="17" max="19" width="19.4140625" style="2" customWidth="1"/>
    <col min="20" max="20" width="20.4140625" style="2" bestFit="1" customWidth="1"/>
    <col min="21" max="21" width="19.4140625" style="2" customWidth="1"/>
    <col min="22" max="22" width="25.58203125" style="2" bestFit="1" customWidth="1"/>
    <col min="23" max="25" width="19.4140625" style="2" customWidth="1"/>
    <col min="26" max="26" width="20.4140625" style="2" bestFit="1" customWidth="1"/>
    <col min="27" max="27" width="19.4140625" style="2" customWidth="1"/>
    <col min="28" max="28" width="25.58203125" style="2" bestFit="1" customWidth="1"/>
    <col min="29" max="31" width="19.4140625" style="2" customWidth="1"/>
    <col min="32" max="32" width="20.4140625" style="2" bestFit="1" customWidth="1"/>
    <col min="33" max="36" width="19.4140625" style="2" customWidth="1"/>
    <col min="37" max="37" width="20.4140625" style="2" bestFit="1" customWidth="1"/>
    <col min="38" max="39" width="19.4140625" style="2" hidden="1" customWidth="1"/>
    <col min="40" max="16384" width="8.6640625" style="2"/>
  </cols>
  <sheetData>
    <row r="1" spans="1:39" s="49" customFormat="1" ht="15.5" x14ac:dyDescent="0.35">
      <c r="A1" s="47"/>
      <c r="B1" s="48"/>
      <c r="C1" s="48"/>
      <c r="D1" s="140" t="s">
        <v>34</v>
      </c>
      <c r="E1" s="141"/>
      <c r="F1" s="141"/>
      <c r="G1" s="141"/>
      <c r="H1" s="141"/>
      <c r="I1" s="142"/>
      <c r="J1" s="143" t="s">
        <v>35</v>
      </c>
      <c r="K1" s="138"/>
      <c r="L1" s="138"/>
      <c r="M1" s="138"/>
      <c r="N1" s="138"/>
      <c r="O1" s="139"/>
      <c r="P1" s="140" t="s">
        <v>37</v>
      </c>
      <c r="Q1" s="141"/>
      <c r="R1" s="141"/>
      <c r="S1" s="141"/>
      <c r="T1" s="141"/>
      <c r="U1" s="142"/>
      <c r="V1" s="137" t="s">
        <v>38</v>
      </c>
      <c r="W1" s="138"/>
      <c r="X1" s="138"/>
      <c r="Y1" s="138"/>
      <c r="Z1" s="138"/>
      <c r="AA1" s="139"/>
      <c r="AB1" s="140" t="s">
        <v>36</v>
      </c>
      <c r="AC1" s="141"/>
      <c r="AD1" s="141"/>
      <c r="AE1" s="141"/>
      <c r="AF1" s="141"/>
      <c r="AG1" s="142"/>
      <c r="AH1" s="137" t="s">
        <v>2</v>
      </c>
      <c r="AI1" s="138"/>
      <c r="AJ1" s="138"/>
      <c r="AK1" s="138"/>
      <c r="AL1" s="138"/>
      <c r="AM1" s="139"/>
    </row>
    <row r="2" spans="1:39" s="52" customFormat="1" ht="19" customHeight="1" thickBot="1" x14ac:dyDescent="0.4">
      <c r="A2" s="50" t="s">
        <v>21</v>
      </c>
      <c r="B2" s="51" t="s">
        <v>0</v>
      </c>
      <c r="C2" s="97" t="s">
        <v>39</v>
      </c>
      <c r="D2" s="64" t="s">
        <v>86</v>
      </c>
      <c r="E2" s="65" t="s">
        <v>87</v>
      </c>
      <c r="F2" s="65" t="s">
        <v>91</v>
      </c>
      <c r="G2" s="65" t="s">
        <v>88</v>
      </c>
      <c r="H2" s="65"/>
      <c r="I2" s="66"/>
      <c r="J2" s="72" t="s">
        <v>87</v>
      </c>
      <c r="K2" s="73" t="s">
        <v>86</v>
      </c>
      <c r="L2" s="73" t="s">
        <v>91</v>
      </c>
      <c r="M2" s="73" t="s">
        <v>108</v>
      </c>
      <c r="N2" s="73" t="s">
        <v>89</v>
      </c>
      <c r="O2" s="74"/>
      <c r="P2" s="64" t="s">
        <v>90</v>
      </c>
      <c r="Q2" s="65" t="s">
        <v>108</v>
      </c>
      <c r="R2" s="65" t="s">
        <v>87</v>
      </c>
      <c r="S2" s="65" t="s">
        <v>86</v>
      </c>
      <c r="T2" s="65" t="s">
        <v>91</v>
      </c>
      <c r="U2" s="66" t="s">
        <v>89</v>
      </c>
      <c r="V2" s="72" t="s">
        <v>90</v>
      </c>
      <c r="W2" s="73" t="s">
        <v>87</v>
      </c>
      <c r="X2" s="73" t="s">
        <v>86</v>
      </c>
      <c r="Y2" s="73" t="s">
        <v>108</v>
      </c>
      <c r="Z2" s="73" t="s">
        <v>91</v>
      </c>
      <c r="AA2" s="74" t="s">
        <v>89</v>
      </c>
      <c r="AB2" s="64" t="s">
        <v>90</v>
      </c>
      <c r="AC2" s="65" t="s">
        <v>108</v>
      </c>
      <c r="AD2" s="65" t="s">
        <v>87</v>
      </c>
      <c r="AE2" s="65" t="s">
        <v>86</v>
      </c>
      <c r="AF2" s="65" t="s">
        <v>91</v>
      </c>
      <c r="AG2" s="66" t="s">
        <v>89</v>
      </c>
      <c r="AH2" s="72" t="s">
        <v>87</v>
      </c>
      <c r="AI2" s="73" t="s">
        <v>86</v>
      </c>
      <c r="AJ2" s="73" t="s">
        <v>108</v>
      </c>
      <c r="AK2" s="73" t="s">
        <v>91</v>
      </c>
      <c r="AL2" s="73"/>
      <c r="AM2" s="74"/>
    </row>
    <row r="3" spans="1:39" ht="52" x14ac:dyDescent="0.35">
      <c r="A3" s="103">
        <v>1</v>
      </c>
      <c r="B3" s="104" t="s">
        <v>27</v>
      </c>
      <c r="C3" s="104" t="s">
        <v>40</v>
      </c>
      <c r="D3" s="19">
        <v>900</v>
      </c>
      <c r="E3" s="20">
        <v>1737</v>
      </c>
      <c r="F3" s="20">
        <v>995</v>
      </c>
      <c r="G3" s="20">
        <v>2038</v>
      </c>
      <c r="H3" s="20"/>
      <c r="I3" s="70"/>
      <c r="J3" s="61">
        <v>1158</v>
      </c>
      <c r="K3" s="62">
        <v>900</v>
      </c>
      <c r="L3" s="62">
        <v>995</v>
      </c>
      <c r="M3" s="62">
        <v>2038</v>
      </c>
      <c r="N3" s="62">
        <v>795</v>
      </c>
      <c r="O3" s="63"/>
      <c r="P3" s="61">
        <v>2399</v>
      </c>
      <c r="Q3" s="76">
        <v>2038</v>
      </c>
      <c r="R3" s="76">
        <v>1158</v>
      </c>
      <c r="S3" s="76">
        <v>900</v>
      </c>
      <c r="T3" s="76">
        <v>995</v>
      </c>
      <c r="U3" s="79">
        <v>795</v>
      </c>
      <c r="V3" s="61">
        <v>2399</v>
      </c>
      <c r="W3" s="62">
        <v>1158</v>
      </c>
      <c r="X3" s="62">
        <v>900</v>
      </c>
      <c r="Y3" s="62">
        <v>2038</v>
      </c>
      <c r="Z3" s="62">
        <v>995</v>
      </c>
      <c r="AA3" s="63">
        <v>795</v>
      </c>
      <c r="AB3" s="61">
        <v>2399</v>
      </c>
      <c r="AC3" s="76">
        <v>2038</v>
      </c>
      <c r="AD3" s="76">
        <v>1158</v>
      </c>
      <c r="AE3" s="76">
        <v>900</v>
      </c>
      <c r="AF3" s="76">
        <v>995</v>
      </c>
      <c r="AG3" s="79">
        <v>795</v>
      </c>
      <c r="AH3" s="61">
        <v>1158</v>
      </c>
      <c r="AI3" s="62">
        <v>900</v>
      </c>
      <c r="AJ3" s="62">
        <v>2038</v>
      </c>
      <c r="AK3" s="62">
        <v>995</v>
      </c>
      <c r="AL3" s="62"/>
      <c r="AM3" s="63"/>
    </row>
    <row r="4" spans="1:39" ht="26" x14ac:dyDescent="0.35">
      <c r="A4" s="105">
        <v>2</v>
      </c>
      <c r="B4" s="106" t="s">
        <v>65</v>
      </c>
      <c r="C4" s="106" t="s">
        <v>40</v>
      </c>
      <c r="D4" s="14">
        <v>250</v>
      </c>
      <c r="E4" s="1">
        <v>474</v>
      </c>
      <c r="F4" s="20">
        <v>350</v>
      </c>
      <c r="G4" s="20">
        <v>2014</v>
      </c>
      <c r="H4" s="20"/>
      <c r="I4" s="70"/>
      <c r="J4" s="14">
        <v>316</v>
      </c>
      <c r="K4" s="1">
        <v>250</v>
      </c>
      <c r="L4" s="1">
        <v>350</v>
      </c>
      <c r="M4" s="1">
        <v>2014</v>
      </c>
      <c r="N4" s="1">
        <v>405</v>
      </c>
      <c r="O4" s="15"/>
      <c r="P4" s="19">
        <v>30</v>
      </c>
      <c r="Q4" s="71">
        <v>2014</v>
      </c>
      <c r="R4" s="71">
        <v>316</v>
      </c>
      <c r="S4" s="71">
        <v>250</v>
      </c>
      <c r="T4" s="71">
        <v>350</v>
      </c>
      <c r="U4" s="80">
        <v>405</v>
      </c>
      <c r="V4" s="14">
        <v>30</v>
      </c>
      <c r="W4" s="1">
        <v>316</v>
      </c>
      <c r="X4" s="1">
        <v>250</v>
      </c>
      <c r="Y4" s="1">
        <v>2014</v>
      </c>
      <c r="Z4" s="1">
        <v>350</v>
      </c>
      <c r="AA4" s="15">
        <v>405</v>
      </c>
      <c r="AB4" s="19">
        <v>30</v>
      </c>
      <c r="AC4" s="71">
        <v>2014</v>
      </c>
      <c r="AD4" s="71">
        <v>316</v>
      </c>
      <c r="AE4" s="71">
        <v>250</v>
      </c>
      <c r="AF4" s="71">
        <v>350</v>
      </c>
      <c r="AG4" s="80">
        <v>405</v>
      </c>
      <c r="AH4" s="14">
        <v>316</v>
      </c>
      <c r="AI4" s="1">
        <v>250</v>
      </c>
      <c r="AJ4" s="1">
        <v>2014</v>
      </c>
      <c r="AK4" s="1">
        <v>350</v>
      </c>
      <c r="AL4" s="1"/>
      <c r="AM4" s="15"/>
    </row>
    <row r="5" spans="1:39" ht="52" x14ac:dyDescent="0.35">
      <c r="A5" s="105">
        <v>3</v>
      </c>
      <c r="B5" s="106" t="s">
        <v>28</v>
      </c>
      <c r="C5" s="106" t="s">
        <v>40</v>
      </c>
      <c r="D5" s="14">
        <v>180</v>
      </c>
      <c r="E5" s="1">
        <v>270</v>
      </c>
      <c r="F5" s="20">
        <v>275</v>
      </c>
      <c r="G5" s="20">
        <v>395</v>
      </c>
      <c r="H5" s="20"/>
      <c r="I5" s="70"/>
      <c r="J5" s="14">
        <v>180</v>
      </c>
      <c r="K5" s="1">
        <v>180</v>
      </c>
      <c r="L5" s="1">
        <v>275</v>
      </c>
      <c r="M5" s="1">
        <v>395</v>
      </c>
      <c r="N5" s="1">
        <v>250</v>
      </c>
      <c r="O5" s="15"/>
      <c r="P5" s="19">
        <v>79</v>
      </c>
      <c r="Q5" s="71">
        <v>142</v>
      </c>
      <c r="R5" s="71">
        <v>180</v>
      </c>
      <c r="S5" s="71">
        <v>180</v>
      </c>
      <c r="T5" s="71">
        <v>275</v>
      </c>
      <c r="U5" s="80">
        <v>250</v>
      </c>
      <c r="V5" s="14">
        <v>79</v>
      </c>
      <c r="W5" s="1">
        <v>180</v>
      </c>
      <c r="X5" s="1">
        <v>180</v>
      </c>
      <c r="Y5" s="1">
        <v>200</v>
      </c>
      <c r="Z5" s="1">
        <v>275</v>
      </c>
      <c r="AA5" s="15">
        <v>250</v>
      </c>
      <c r="AB5" s="19">
        <v>79</v>
      </c>
      <c r="AC5" s="71">
        <v>142</v>
      </c>
      <c r="AD5" s="71">
        <v>180</v>
      </c>
      <c r="AE5" s="71">
        <v>180</v>
      </c>
      <c r="AF5" s="71">
        <v>275</v>
      </c>
      <c r="AG5" s="80">
        <v>250</v>
      </c>
      <c r="AH5" s="14">
        <v>180</v>
      </c>
      <c r="AI5" s="1">
        <v>180</v>
      </c>
      <c r="AJ5" s="1">
        <v>200</v>
      </c>
      <c r="AK5" s="1">
        <v>275</v>
      </c>
      <c r="AL5" s="1"/>
      <c r="AM5" s="15"/>
    </row>
    <row r="6" spans="1:39" ht="26" x14ac:dyDescent="0.35">
      <c r="A6" s="105">
        <v>4</v>
      </c>
      <c r="B6" s="106" t="s">
        <v>66</v>
      </c>
      <c r="C6" s="106" t="s">
        <v>40</v>
      </c>
      <c r="D6" s="14">
        <v>10</v>
      </c>
      <c r="E6" s="1">
        <v>10</v>
      </c>
      <c r="F6" s="20">
        <v>275</v>
      </c>
      <c r="G6" s="20">
        <v>10</v>
      </c>
      <c r="H6" s="20"/>
      <c r="I6" s="70"/>
      <c r="J6" s="14">
        <v>10</v>
      </c>
      <c r="K6" s="1">
        <v>10</v>
      </c>
      <c r="L6" s="1">
        <v>275</v>
      </c>
      <c r="M6" s="1">
        <v>10</v>
      </c>
      <c r="N6" s="1">
        <v>165</v>
      </c>
      <c r="O6" s="15"/>
      <c r="P6" s="19">
        <v>30</v>
      </c>
      <c r="Q6" s="71">
        <v>10</v>
      </c>
      <c r="R6" s="71">
        <v>10</v>
      </c>
      <c r="S6" s="71">
        <v>10</v>
      </c>
      <c r="T6" s="71">
        <v>275</v>
      </c>
      <c r="U6" s="80">
        <v>165</v>
      </c>
      <c r="V6" s="14">
        <v>30</v>
      </c>
      <c r="W6" s="1">
        <v>10</v>
      </c>
      <c r="X6" s="1">
        <v>10</v>
      </c>
      <c r="Y6" s="1">
        <v>10</v>
      </c>
      <c r="Z6" s="1">
        <v>275</v>
      </c>
      <c r="AA6" s="15">
        <v>165</v>
      </c>
      <c r="AB6" s="19">
        <v>30</v>
      </c>
      <c r="AC6" s="71">
        <v>10</v>
      </c>
      <c r="AD6" s="71">
        <v>10</v>
      </c>
      <c r="AE6" s="71">
        <v>10</v>
      </c>
      <c r="AF6" s="71">
        <v>275</v>
      </c>
      <c r="AG6" s="80">
        <v>165</v>
      </c>
      <c r="AH6" s="14">
        <v>10</v>
      </c>
      <c r="AI6" s="1">
        <v>10</v>
      </c>
      <c r="AJ6" s="1">
        <v>10</v>
      </c>
      <c r="AK6" s="1">
        <v>275</v>
      </c>
      <c r="AL6" s="1"/>
      <c r="AM6" s="15"/>
    </row>
    <row r="7" spans="1:39" ht="52" x14ac:dyDescent="0.35">
      <c r="A7" s="105">
        <v>5</v>
      </c>
      <c r="B7" s="106" t="s">
        <v>29</v>
      </c>
      <c r="C7" s="106" t="s">
        <v>40</v>
      </c>
      <c r="D7" s="14">
        <v>350</v>
      </c>
      <c r="E7" s="1">
        <v>483</v>
      </c>
      <c r="F7" s="20">
        <v>420</v>
      </c>
      <c r="G7" s="20">
        <v>495</v>
      </c>
      <c r="H7" s="20"/>
      <c r="I7" s="70"/>
      <c r="J7" s="14">
        <v>322</v>
      </c>
      <c r="K7" s="1">
        <v>350</v>
      </c>
      <c r="L7" s="1">
        <v>420</v>
      </c>
      <c r="M7" s="1">
        <v>495</v>
      </c>
      <c r="N7" s="1">
        <v>400</v>
      </c>
      <c r="O7" s="15"/>
      <c r="P7" s="19">
        <v>269</v>
      </c>
      <c r="Q7" s="71">
        <v>232</v>
      </c>
      <c r="R7" s="71">
        <v>322</v>
      </c>
      <c r="S7" s="71">
        <v>350</v>
      </c>
      <c r="T7" s="71">
        <v>420</v>
      </c>
      <c r="U7" s="80">
        <v>400</v>
      </c>
      <c r="V7" s="14">
        <v>269</v>
      </c>
      <c r="W7" s="1">
        <v>322</v>
      </c>
      <c r="X7" s="1">
        <v>350</v>
      </c>
      <c r="Y7" s="1">
        <v>595</v>
      </c>
      <c r="Z7" s="1">
        <v>420</v>
      </c>
      <c r="AA7" s="15">
        <v>400</v>
      </c>
      <c r="AB7" s="19">
        <v>269</v>
      </c>
      <c r="AC7" s="71">
        <v>232</v>
      </c>
      <c r="AD7" s="71">
        <v>322</v>
      </c>
      <c r="AE7" s="71">
        <v>350</v>
      </c>
      <c r="AF7" s="71">
        <v>420</v>
      </c>
      <c r="AG7" s="80">
        <v>400</v>
      </c>
      <c r="AH7" s="14">
        <v>322</v>
      </c>
      <c r="AI7" s="1">
        <v>350</v>
      </c>
      <c r="AJ7" s="1">
        <v>595</v>
      </c>
      <c r="AK7" s="1">
        <v>420</v>
      </c>
      <c r="AL7" s="1"/>
      <c r="AM7" s="15"/>
    </row>
    <row r="8" spans="1:39" ht="26" x14ac:dyDescent="0.35">
      <c r="A8" s="105">
        <v>6</v>
      </c>
      <c r="B8" s="106" t="s">
        <v>67</v>
      </c>
      <c r="C8" s="106" t="s">
        <v>40</v>
      </c>
      <c r="D8" s="14">
        <v>10</v>
      </c>
      <c r="E8" s="1">
        <v>10</v>
      </c>
      <c r="F8" s="20">
        <v>420</v>
      </c>
      <c r="G8" s="20">
        <v>10</v>
      </c>
      <c r="H8" s="20"/>
      <c r="I8" s="70"/>
      <c r="J8" s="14">
        <v>10</v>
      </c>
      <c r="K8" s="1">
        <v>10</v>
      </c>
      <c r="L8" s="1">
        <v>420</v>
      </c>
      <c r="M8" s="1">
        <v>10</v>
      </c>
      <c r="N8" s="1">
        <v>275</v>
      </c>
      <c r="O8" s="15"/>
      <c r="P8" s="19">
        <v>30</v>
      </c>
      <c r="Q8" s="71">
        <v>10</v>
      </c>
      <c r="R8" s="71">
        <v>10</v>
      </c>
      <c r="S8" s="71">
        <v>10</v>
      </c>
      <c r="T8" s="71">
        <v>420</v>
      </c>
      <c r="U8" s="80">
        <v>275</v>
      </c>
      <c r="V8" s="14">
        <v>30</v>
      </c>
      <c r="W8" s="1">
        <v>10</v>
      </c>
      <c r="X8" s="1">
        <v>10</v>
      </c>
      <c r="Y8" s="1">
        <v>10</v>
      </c>
      <c r="Z8" s="1">
        <v>420</v>
      </c>
      <c r="AA8" s="15">
        <v>275</v>
      </c>
      <c r="AB8" s="19">
        <v>30</v>
      </c>
      <c r="AC8" s="71">
        <v>10</v>
      </c>
      <c r="AD8" s="71">
        <v>10</v>
      </c>
      <c r="AE8" s="71">
        <v>10</v>
      </c>
      <c r="AF8" s="71">
        <v>420</v>
      </c>
      <c r="AG8" s="80">
        <v>275</v>
      </c>
      <c r="AH8" s="14">
        <v>10</v>
      </c>
      <c r="AI8" s="1">
        <v>10</v>
      </c>
      <c r="AJ8" s="1">
        <v>10</v>
      </c>
      <c r="AK8" s="1">
        <v>420</v>
      </c>
      <c r="AL8" s="1"/>
      <c r="AM8" s="15"/>
    </row>
    <row r="9" spans="1:39" ht="52" x14ac:dyDescent="0.35">
      <c r="A9" s="105">
        <v>7</v>
      </c>
      <c r="B9" s="106" t="s">
        <v>30</v>
      </c>
      <c r="C9" s="106" t="s">
        <v>40</v>
      </c>
      <c r="D9" s="14">
        <v>470</v>
      </c>
      <c r="E9" s="1">
        <v>675</v>
      </c>
      <c r="F9" s="20">
        <v>595</v>
      </c>
      <c r="G9" s="20">
        <v>695</v>
      </c>
      <c r="H9" s="20"/>
      <c r="I9" s="70"/>
      <c r="J9" s="14">
        <v>450</v>
      </c>
      <c r="K9" s="1">
        <v>470</v>
      </c>
      <c r="L9" s="1">
        <v>595</v>
      </c>
      <c r="M9" s="1">
        <v>695</v>
      </c>
      <c r="N9" s="1">
        <v>625</v>
      </c>
      <c r="O9" s="15"/>
      <c r="P9" s="19">
        <v>199</v>
      </c>
      <c r="Q9" s="71">
        <v>315</v>
      </c>
      <c r="R9" s="71">
        <v>450</v>
      </c>
      <c r="S9" s="71">
        <v>470</v>
      </c>
      <c r="T9" s="71">
        <v>595</v>
      </c>
      <c r="U9" s="80">
        <v>625</v>
      </c>
      <c r="V9" s="14">
        <v>199</v>
      </c>
      <c r="W9" s="1">
        <v>450</v>
      </c>
      <c r="X9" s="1">
        <v>470</v>
      </c>
      <c r="Y9" s="1">
        <v>695</v>
      </c>
      <c r="Z9" s="1">
        <v>595</v>
      </c>
      <c r="AA9" s="15">
        <v>625</v>
      </c>
      <c r="AB9" s="19">
        <v>199</v>
      </c>
      <c r="AC9" s="71">
        <v>315</v>
      </c>
      <c r="AD9" s="71">
        <v>450</v>
      </c>
      <c r="AE9" s="71">
        <v>470</v>
      </c>
      <c r="AF9" s="71">
        <v>595</v>
      </c>
      <c r="AG9" s="80">
        <v>625</v>
      </c>
      <c r="AH9" s="14">
        <v>450</v>
      </c>
      <c r="AI9" s="1">
        <v>470</v>
      </c>
      <c r="AJ9" s="1">
        <v>695</v>
      </c>
      <c r="AK9" s="1">
        <v>595</v>
      </c>
      <c r="AL9" s="1"/>
      <c r="AM9" s="15"/>
    </row>
    <row r="10" spans="1:39" ht="26" x14ac:dyDescent="0.35">
      <c r="A10" s="105">
        <v>8</v>
      </c>
      <c r="B10" s="106" t="s">
        <v>68</v>
      </c>
      <c r="C10" s="106" t="s">
        <v>40</v>
      </c>
      <c r="D10" s="14">
        <v>10</v>
      </c>
      <c r="E10" s="1">
        <v>10</v>
      </c>
      <c r="F10" s="20">
        <v>595</v>
      </c>
      <c r="G10" s="20">
        <v>10</v>
      </c>
      <c r="H10" s="20"/>
      <c r="I10" s="70"/>
      <c r="J10" s="14">
        <v>10</v>
      </c>
      <c r="K10" s="1">
        <v>10</v>
      </c>
      <c r="L10" s="1">
        <v>595</v>
      </c>
      <c r="M10" s="1">
        <v>10</v>
      </c>
      <c r="N10" s="1">
        <v>403</v>
      </c>
      <c r="O10" s="15"/>
      <c r="P10" s="19">
        <v>30</v>
      </c>
      <c r="Q10" s="71">
        <v>10</v>
      </c>
      <c r="R10" s="71">
        <v>10</v>
      </c>
      <c r="S10" s="71">
        <v>10</v>
      </c>
      <c r="T10" s="71">
        <v>595</v>
      </c>
      <c r="U10" s="80">
        <v>403</v>
      </c>
      <c r="V10" s="14">
        <v>30</v>
      </c>
      <c r="W10" s="1">
        <v>10</v>
      </c>
      <c r="X10" s="1">
        <v>10</v>
      </c>
      <c r="Y10" s="1">
        <v>10</v>
      </c>
      <c r="Z10" s="1">
        <v>595</v>
      </c>
      <c r="AA10" s="15">
        <v>403</v>
      </c>
      <c r="AB10" s="19">
        <v>30</v>
      </c>
      <c r="AC10" s="71">
        <v>10</v>
      </c>
      <c r="AD10" s="71">
        <v>10</v>
      </c>
      <c r="AE10" s="71">
        <v>10</v>
      </c>
      <c r="AF10" s="71">
        <v>595</v>
      </c>
      <c r="AG10" s="80">
        <v>403</v>
      </c>
      <c r="AH10" s="14">
        <v>10</v>
      </c>
      <c r="AI10" s="1">
        <v>10</v>
      </c>
      <c r="AJ10" s="1">
        <v>10</v>
      </c>
      <c r="AK10" s="1">
        <v>595</v>
      </c>
      <c r="AL10" s="1"/>
      <c r="AM10" s="15"/>
    </row>
    <row r="11" spans="1:39" ht="52" x14ac:dyDescent="0.35">
      <c r="A11" s="105">
        <v>9</v>
      </c>
      <c r="B11" s="106" t="s">
        <v>31</v>
      </c>
      <c r="C11" s="106" t="s">
        <v>40</v>
      </c>
      <c r="D11" s="14">
        <v>550</v>
      </c>
      <c r="E11" s="1">
        <v>773</v>
      </c>
      <c r="F11" s="20">
        <v>610</v>
      </c>
      <c r="G11" s="20">
        <v>795</v>
      </c>
      <c r="H11" s="20"/>
      <c r="I11" s="70"/>
      <c r="J11" s="14">
        <v>515</v>
      </c>
      <c r="K11" s="1">
        <v>550</v>
      </c>
      <c r="L11" s="1">
        <v>610</v>
      </c>
      <c r="M11" s="1">
        <v>795</v>
      </c>
      <c r="N11" s="1">
        <v>700</v>
      </c>
      <c r="O11" s="15"/>
      <c r="P11" s="19">
        <v>649</v>
      </c>
      <c r="Q11" s="71">
        <v>448</v>
      </c>
      <c r="R11" s="71">
        <v>515</v>
      </c>
      <c r="S11" s="71">
        <v>550</v>
      </c>
      <c r="T11" s="71">
        <v>610</v>
      </c>
      <c r="U11" s="80">
        <v>700</v>
      </c>
      <c r="V11" s="14">
        <v>649</v>
      </c>
      <c r="W11" s="1">
        <v>515</v>
      </c>
      <c r="X11" s="1">
        <v>550</v>
      </c>
      <c r="Y11" s="1">
        <v>745</v>
      </c>
      <c r="Z11" s="1">
        <v>610</v>
      </c>
      <c r="AA11" s="15">
        <v>700</v>
      </c>
      <c r="AB11" s="19">
        <v>649</v>
      </c>
      <c r="AC11" s="71">
        <v>448</v>
      </c>
      <c r="AD11" s="71">
        <v>515</v>
      </c>
      <c r="AE11" s="71">
        <v>550</v>
      </c>
      <c r="AF11" s="71">
        <v>610</v>
      </c>
      <c r="AG11" s="80">
        <v>700</v>
      </c>
      <c r="AH11" s="14">
        <v>515</v>
      </c>
      <c r="AI11" s="1">
        <v>550</v>
      </c>
      <c r="AJ11" s="1">
        <v>745</v>
      </c>
      <c r="AK11" s="1">
        <v>610</v>
      </c>
      <c r="AL11" s="1"/>
      <c r="AM11" s="15"/>
    </row>
    <row r="12" spans="1:39" ht="26" x14ac:dyDescent="0.35">
      <c r="A12" s="105">
        <v>10</v>
      </c>
      <c r="B12" s="106" t="s">
        <v>69</v>
      </c>
      <c r="C12" s="106" t="s">
        <v>40</v>
      </c>
      <c r="D12" s="14">
        <v>10</v>
      </c>
      <c r="E12" s="1">
        <v>10</v>
      </c>
      <c r="F12" s="20">
        <v>610</v>
      </c>
      <c r="G12" s="20">
        <v>10</v>
      </c>
      <c r="H12" s="20"/>
      <c r="I12" s="70"/>
      <c r="J12" s="14">
        <v>10</v>
      </c>
      <c r="K12" s="1">
        <v>10</v>
      </c>
      <c r="L12" s="1">
        <v>610</v>
      </c>
      <c r="M12" s="1">
        <v>10</v>
      </c>
      <c r="N12" s="1">
        <v>449</v>
      </c>
      <c r="O12" s="15"/>
      <c r="P12" s="19">
        <v>30</v>
      </c>
      <c r="Q12" s="71">
        <v>10</v>
      </c>
      <c r="R12" s="71">
        <v>10</v>
      </c>
      <c r="S12" s="71">
        <v>10</v>
      </c>
      <c r="T12" s="71">
        <v>610</v>
      </c>
      <c r="U12" s="80">
        <v>449</v>
      </c>
      <c r="V12" s="14">
        <v>30</v>
      </c>
      <c r="W12" s="1">
        <v>10</v>
      </c>
      <c r="X12" s="1">
        <v>10</v>
      </c>
      <c r="Y12" s="1">
        <v>10</v>
      </c>
      <c r="Z12" s="1">
        <v>610</v>
      </c>
      <c r="AA12" s="15">
        <v>449</v>
      </c>
      <c r="AB12" s="19">
        <v>30</v>
      </c>
      <c r="AC12" s="71">
        <v>10</v>
      </c>
      <c r="AD12" s="71">
        <v>10</v>
      </c>
      <c r="AE12" s="71">
        <v>10</v>
      </c>
      <c r="AF12" s="71">
        <v>610</v>
      </c>
      <c r="AG12" s="80">
        <v>449</v>
      </c>
      <c r="AH12" s="14">
        <v>10</v>
      </c>
      <c r="AI12" s="1">
        <v>10</v>
      </c>
      <c r="AJ12" s="1">
        <v>10</v>
      </c>
      <c r="AK12" s="1">
        <v>610</v>
      </c>
      <c r="AL12" s="1"/>
      <c r="AM12" s="15"/>
    </row>
    <row r="13" spans="1:39" ht="52" customHeight="1" x14ac:dyDescent="0.35">
      <c r="A13" s="105">
        <v>11</v>
      </c>
      <c r="B13" s="106" t="s">
        <v>70</v>
      </c>
      <c r="C13" s="106" t="s">
        <v>40</v>
      </c>
      <c r="D13" s="14">
        <v>500</v>
      </c>
      <c r="E13" s="1">
        <v>936</v>
      </c>
      <c r="F13" s="20">
        <v>600</v>
      </c>
      <c r="G13" s="20">
        <v>895</v>
      </c>
      <c r="H13" s="20"/>
      <c r="I13" s="70"/>
      <c r="J13" s="14">
        <v>624</v>
      </c>
      <c r="K13" s="1">
        <v>500</v>
      </c>
      <c r="L13" s="1">
        <v>600</v>
      </c>
      <c r="M13" s="1">
        <v>895</v>
      </c>
      <c r="N13" s="1">
        <v>550</v>
      </c>
      <c r="O13" s="15"/>
      <c r="P13" s="19">
        <v>379</v>
      </c>
      <c r="Q13" s="71">
        <v>322</v>
      </c>
      <c r="R13" s="71">
        <v>624</v>
      </c>
      <c r="S13" s="71">
        <v>500</v>
      </c>
      <c r="T13" s="71">
        <v>600</v>
      </c>
      <c r="U13" s="80">
        <v>550</v>
      </c>
      <c r="V13" s="14">
        <v>379</v>
      </c>
      <c r="W13" s="1">
        <v>624</v>
      </c>
      <c r="X13" s="1">
        <v>500</v>
      </c>
      <c r="Y13" s="1">
        <v>595</v>
      </c>
      <c r="Z13" s="1">
        <v>600</v>
      </c>
      <c r="AA13" s="15">
        <v>550</v>
      </c>
      <c r="AB13" s="19">
        <v>379</v>
      </c>
      <c r="AC13" s="71">
        <v>322</v>
      </c>
      <c r="AD13" s="71">
        <v>624</v>
      </c>
      <c r="AE13" s="71">
        <v>500</v>
      </c>
      <c r="AF13" s="71">
        <v>600</v>
      </c>
      <c r="AG13" s="80">
        <v>550</v>
      </c>
      <c r="AH13" s="14">
        <v>624</v>
      </c>
      <c r="AI13" s="1">
        <v>500</v>
      </c>
      <c r="AJ13" s="1">
        <v>595</v>
      </c>
      <c r="AK13" s="1">
        <v>600</v>
      </c>
      <c r="AL13" s="1"/>
      <c r="AM13" s="15"/>
    </row>
    <row r="14" spans="1:39" ht="26" x14ac:dyDescent="0.35">
      <c r="A14" s="105">
        <v>12</v>
      </c>
      <c r="B14" s="106" t="s">
        <v>71</v>
      </c>
      <c r="C14" s="106" t="s">
        <v>40</v>
      </c>
      <c r="D14" s="14">
        <v>400</v>
      </c>
      <c r="E14" s="1">
        <v>10</v>
      </c>
      <c r="F14" s="20">
        <v>290</v>
      </c>
      <c r="G14" s="20">
        <v>10</v>
      </c>
      <c r="H14" s="20"/>
      <c r="I14" s="70"/>
      <c r="J14" s="14">
        <v>10</v>
      </c>
      <c r="K14" s="1">
        <v>400</v>
      </c>
      <c r="L14" s="1">
        <v>290</v>
      </c>
      <c r="M14" s="1">
        <v>10</v>
      </c>
      <c r="N14" s="1">
        <v>354</v>
      </c>
      <c r="O14" s="15"/>
      <c r="P14" s="19">
        <v>30</v>
      </c>
      <c r="Q14" s="71">
        <v>10</v>
      </c>
      <c r="R14" s="71">
        <v>10</v>
      </c>
      <c r="S14" s="71">
        <v>400</v>
      </c>
      <c r="T14" s="71">
        <v>290</v>
      </c>
      <c r="U14" s="80">
        <v>354</v>
      </c>
      <c r="V14" s="14">
        <v>30</v>
      </c>
      <c r="W14" s="1">
        <v>10</v>
      </c>
      <c r="X14" s="1">
        <v>400</v>
      </c>
      <c r="Y14" s="1">
        <v>10</v>
      </c>
      <c r="Z14" s="1">
        <v>290</v>
      </c>
      <c r="AA14" s="15">
        <v>354</v>
      </c>
      <c r="AB14" s="19">
        <v>30</v>
      </c>
      <c r="AC14" s="71">
        <v>10</v>
      </c>
      <c r="AD14" s="71">
        <v>10</v>
      </c>
      <c r="AE14" s="71">
        <v>400</v>
      </c>
      <c r="AF14" s="71">
        <v>290</v>
      </c>
      <c r="AG14" s="80">
        <v>354</v>
      </c>
      <c r="AH14" s="14">
        <v>10</v>
      </c>
      <c r="AI14" s="1">
        <v>400</v>
      </c>
      <c r="AJ14" s="1">
        <v>10</v>
      </c>
      <c r="AK14" s="1">
        <v>290</v>
      </c>
      <c r="AL14" s="1"/>
      <c r="AM14" s="15"/>
    </row>
    <row r="15" spans="1:39" ht="52" x14ac:dyDescent="0.35">
      <c r="A15" s="105">
        <v>13</v>
      </c>
      <c r="B15" s="106" t="s">
        <v>32</v>
      </c>
      <c r="C15" s="106" t="s">
        <v>40</v>
      </c>
      <c r="D15" s="14">
        <v>400</v>
      </c>
      <c r="E15" s="1">
        <v>975</v>
      </c>
      <c r="F15" s="20">
        <v>650</v>
      </c>
      <c r="G15" s="20">
        <v>995</v>
      </c>
      <c r="H15" s="20"/>
      <c r="I15" s="70"/>
      <c r="J15" s="14">
        <v>650</v>
      </c>
      <c r="K15" s="1">
        <v>400</v>
      </c>
      <c r="L15" s="1">
        <v>650</v>
      </c>
      <c r="M15" s="1">
        <v>995</v>
      </c>
      <c r="N15" s="1">
        <v>595</v>
      </c>
      <c r="O15" s="15"/>
      <c r="P15" s="19">
        <v>295</v>
      </c>
      <c r="Q15" s="71">
        <v>609</v>
      </c>
      <c r="R15" s="71">
        <v>650</v>
      </c>
      <c r="S15" s="71">
        <v>400</v>
      </c>
      <c r="T15" s="71">
        <v>650</v>
      </c>
      <c r="U15" s="80">
        <v>595</v>
      </c>
      <c r="V15" s="14">
        <v>295</v>
      </c>
      <c r="W15" s="1">
        <v>650</v>
      </c>
      <c r="X15" s="1">
        <v>400</v>
      </c>
      <c r="Y15" s="1">
        <v>795</v>
      </c>
      <c r="Z15" s="1">
        <v>650</v>
      </c>
      <c r="AA15" s="15">
        <v>595</v>
      </c>
      <c r="AB15" s="19">
        <v>295</v>
      </c>
      <c r="AC15" s="71">
        <v>609</v>
      </c>
      <c r="AD15" s="71">
        <v>650</v>
      </c>
      <c r="AE15" s="71">
        <v>400</v>
      </c>
      <c r="AF15" s="71">
        <v>650</v>
      </c>
      <c r="AG15" s="80">
        <v>595</v>
      </c>
      <c r="AH15" s="14">
        <v>650</v>
      </c>
      <c r="AI15" s="1">
        <v>400</v>
      </c>
      <c r="AJ15" s="1">
        <v>795</v>
      </c>
      <c r="AK15" s="1">
        <v>650</v>
      </c>
      <c r="AL15" s="1"/>
      <c r="AM15" s="15"/>
    </row>
    <row r="16" spans="1:39" ht="26" x14ac:dyDescent="0.35">
      <c r="A16" s="105">
        <v>14</v>
      </c>
      <c r="B16" s="106" t="s">
        <v>72</v>
      </c>
      <c r="C16" s="106" t="s">
        <v>40</v>
      </c>
      <c r="D16" s="14">
        <v>10</v>
      </c>
      <c r="E16" s="1">
        <v>10</v>
      </c>
      <c r="F16" s="20">
        <v>550</v>
      </c>
      <c r="G16" s="20">
        <v>10</v>
      </c>
      <c r="H16" s="20"/>
      <c r="I16" s="70"/>
      <c r="J16" s="14">
        <v>10</v>
      </c>
      <c r="K16" s="1">
        <v>10</v>
      </c>
      <c r="L16" s="1">
        <v>550</v>
      </c>
      <c r="M16" s="1">
        <v>10</v>
      </c>
      <c r="N16" s="1">
        <v>350</v>
      </c>
      <c r="O16" s="15"/>
      <c r="P16" s="19">
        <v>30</v>
      </c>
      <c r="Q16" s="71">
        <v>10</v>
      </c>
      <c r="R16" s="71">
        <v>10</v>
      </c>
      <c r="S16" s="71">
        <v>10</v>
      </c>
      <c r="T16" s="71">
        <v>550</v>
      </c>
      <c r="U16" s="80">
        <v>350</v>
      </c>
      <c r="V16" s="14">
        <v>30</v>
      </c>
      <c r="W16" s="1">
        <v>10</v>
      </c>
      <c r="X16" s="1">
        <v>10</v>
      </c>
      <c r="Y16" s="1">
        <v>10</v>
      </c>
      <c r="Z16" s="1">
        <v>550</v>
      </c>
      <c r="AA16" s="15">
        <v>350</v>
      </c>
      <c r="AB16" s="19">
        <v>30</v>
      </c>
      <c r="AC16" s="71">
        <v>10</v>
      </c>
      <c r="AD16" s="71">
        <v>10</v>
      </c>
      <c r="AE16" s="71">
        <v>10</v>
      </c>
      <c r="AF16" s="71">
        <v>550</v>
      </c>
      <c r="AG16" s="80">
        <v>350</v>
      </c>
      <c r="AH16" s="14">
        <v>10</v>
      </c>
      <c r="AI16" s="1">
        <v>10</v>
      </c>
      <c r="AJ16" s="1">
        <v>10</v>
      </c>
      <c r="AK16" s="1">
        <v>550</v>
      </c>
      <c r="AL16" s="1"/>
      <c r="AM16" s="15"/>
    </row>
    <row r="17" spans="1:39" ht="52" x14ac:dyDescent="0.35">
      <c r="A17" s="105">
        <v>15</v>
      </c>
      <c r="B17" s="106" t="s">
        <v>33</v>
      </c>
      <c r="C17" s="106" t="s">
        <v>40</v>
      </c>
      <c r="D17" s="14">
        <v>510</v>
      </c>
      <c r="E17" s="1">
        <v>1125</v>
      </c>
      <c r="F17" s="20">
        <v>710</v>
      </c>
      <c r="G17" s="20">
        <v>1095</v>
      </c>
      <c r="H17" s="20"/>
      <c r="I17" s="70"/>
      <c r="J17" s="14">
        <v>750</v>
      </c>
      <c r="K17" s="1">
        <v>510</v>
      </c>
      <c r="L17" s="1">
        <v>710</v>
      </c>
      <c r="M17" s="1">
        <v>1095</v>
      </c>
      <c r="N17" s="1">
        <v>795</v>
      </c>
      <c r="O17" s="15"/>
      <c r="P17" s="19">
        <v>790</v>
      </c>
      <c r="Q17" s="71">
        <v>619</v>
      </c>
      <c r="R17" s="71">
        <v>750</v>
      </c>
      <c r="S17" s="71">
        <v>510</v>
      </c>
      <c r="T17" s="71">
        <v>710</v>
      </c>
      <c r="U17" s="80">
        <v>795</v>
      </c>
      <c r="V17" s="14">
        <v>790</v>
      </c>
      <c r="W17" s="1">
        <v>750</v>
      </c>
      <c r="X17" s="1">
        <v>510</v>
      </c>
      <c r="Y17" s="1">
        <v>895</v>
      </c>
      <c r="Z17" s="1">
        <v>710</v>
      </c>
      <c r="AA17" s="15">
        <v>795</v>
      </c>
      <c r="AB17" s="19">
        <v>790</v>
      </c>
      <c r="AC17" s="71">
        <v>619</v>
      </c>
      <c r="AD17" s="71">
        <v>750</v>
      </c>
      <c r="AE17" s="71">
        <v>510</v>
      </c>
      <c r="AF17" s="71">
        <v>710</v>
      </c>
      <c r="AG17" s="80">
        <v>795</v>
      </c>
      <c r="AH17" s="14">
        <v>750</v>
      </c>
      <c r="AI17" s="1">
        <v>510</v>
      </c>
      <c r="AJ17" s="1">
        <v>895</v>
      </c>
      <c r="AK17" s="1">
        <v>710</v>
      </c>
      <c r="AL17" s="1"/>
      <c r="AM17" s="15"/>
    </row>
    <row r="18" spans="1:39" ht="26" x14ac:dyDescent="0.35">
      <c r="A18" s="105">
        <v>16</v>
      </c>
      <c r="B18" s="106" t="s">
        <v>73</v>
      </c>
      <c r="C18" s="106" t="s">
        <v>40</v>
      </c>
      <c r="D18" s="14">
        <v>10</v>
      </c>
      <c r="E18" s="1">
        <v>10</v>
      </c>
      <c r="F18" s="20">
        <v>590</v>
      </c>
      <c r="G18" s="20">
        <v>10</v>
      </c>
      <c r="H18" s="20"/>
      <c r="I18" s="70"/>
      <c r="J18" s="14">
        <v>10</v>
      </c>
      <c r="K18" s="1">
        <v>10</v>
      </c>
      <c r="L18" s="1">
        <v>590</v>
      </c>
      <c r="M18" s="1">
        <v>10</v>
      </c>
      <c r="N18" s="1">
        <v>409</v>
      </c>
      <c r="O18" s="15"/>
      <c r="P18" s="19">
        <v>30</v>
      </c>
      <c r="Q18" s="71">
        <v>10</v>
      </c>
      <c r="R18" s="71">
        <v>10</v>
      </c>
      <c r="S18" s="71">
        <v>10</v>
      </c>
      <c r="T18" s="71">
        <v>590</v>
      </c>
      <c r="U18" s="80">
        <v>409</v>
      </c>
      <c r="V18" s="14">
        <v>30</v>
      </c>
      <c r="W18" s="1">
        <v>10</v>
      </c>
      <c r="X18" s="1">
        <v>10</v>
      </c>
      <c r="Y18" s="1">
        <v>10</v>
      </c>
      <c r="Z18" s="1">
        <v>590</v>
      </c>
      <c r="AA18" s="15">
        <v>409</v>
      </c>
      <c r="AB18" s="19">
        <v>30</v>
      </c>
      <c r="AC18" s="71">
        <v>10</v>
      </c>
      <c r="AD18" s="71">
        <v>10</v>
      </c>
      <c r="AE18" s="71">
        <v>10</v>
      </c>
      <c r="AF18" s="71">
        <v>590</v>
      </c>
      <c r="AG18" s="80">
        <v>409</v>
      </c>
      <c r="AH18" s="14">
        <v>750</v>
      </c>
      <c r="AI18" s="1">
        <v>10</v>
      </c>
      <c r="AJ18" s="1">
        <v>10</v>
      </c>
      <c r="AK18" s="1">
        <v>590</v>
      </c>
      <c r="AL18" s="1"/>
      <c r="AM18" s="15"/>
    </row>
    <row r="19" spans="1:39" ht="65" customHeight="1" x14ac:dyDescent="0.35">
      <c r="A19" s="105">
        <v>17</v>
      </c>
      <c r="B19" s="106" t="s">
        <v>79</v>
      </c>
      <c r="C19" s="106" t="s">
        <v>40</v>
      </c>
      <c r="D19" s="14">
        <v>550</v>
      </c>
      <c r="E19" s="1">
        <v>1095</v>
      </c>
      <c r="F19" s="20">
        <v>1195</v>
      </c>
      <c r="G19" s="20">
        <v>1095</v>
      </c>
      <c r="H19" s="20"/>
      <c r="I19" s="70"/>
      <c r="J19" s="14">
        <v>730</v>
      </c>
      <c r="K19" s="1">
        <v>550</v>
      </c>
      <c r="L19" s="1">
        <v>1195</v>
      </c>
      <c r="M19" s="1">
        <v>1095</v>
      </c>
      <c r="N19" s="1">
        <v>1200</v>
      </c>
      <c r="O19" s="15"/>
      <c r="P19" s="19">
        <v>495</v>
      </c>
      <c r="Q19" s="71">
        <v>479</v>
      </c>
      <c r="R19" s="71">
        <v>730</v>
      </c>
      <c r="S19" s="71">
        <v>550</v>
      </c>
      <c r="T19" s="71">
        <v>1195</v>
      </c>
      <c r="U19" s="80">
        <v>1200</v>
      </c>
      <c r="V19" s="14">
        <v>495</v>
      </c>
      <c r="W19" s="1">
        <v>730</v>
      </c>
      <c r="X19" s="1">
        <v>550</v>
      </c>
      <c r="Y19" s="1">
        <v>795</v>
      </c>
      <c r="Z19" s="1">
        <v>1195</v>
      </c>
      <c r="AA19" s="15">
        <v>1200</v>
      </c>
      <c r="AB19" s="19">
        <v>495</v>
      </c>
      <c r="AC19" s="71">
        <v>479</v>
      </c>
      <c r="AD19" s="71">
        <v>730</v>
      </c>
      <c r="AE19" s="71">
        <v>550</v>
      </c>
      <c r="AF19" s="71">
        <v>1195</v>
      </c>
      <c r="AG19" s="80">
        <v>1200</v>
      </c>
      <c r="AH19" s="14">
        <v>730</v>
      </c>
      <c r="AI19" s="1">
        <v>550</v>
      </c>
      <c r="AJ19" s="1">
        <v>795</v>
      </c>
      <c r="AK19" s="1">
        <v>1195</v>
      </c>
      <c r="AL19" s="1"/>
      <c r="AM19" s="15"/>
    </row>
    <row r="20" spans="1:39" ht="26" x14ac:dyDescent="0.35">
      <c r="A20" s="105">
        <v>18</v>
      </c>
      <c r="B20" s="106" t="s">
        <v>74</v>
      </c>
      <c r="C20" s="106" t="s">
        <v>40</v>
      </c>
      <c r="D20" s="14">
        <v>10</v>
      </c>
      <c r="E20" s="1">
        <v>10</v>
      </c>
      <c r="F20" s="20">
        <v>1195</v>
      </c>
      <c r="G20" s="20">
        <v>10</v>
      </c>
      <c r="H20" s="20"/>
      <c r="I20" s="70"/>
      <c r="J20" s="14">
        <v>10</v>
      </c>
      <c r="K20" s="1">
        <v>10</v>
      </c>
      <c r="L20" s="1">
        <v>1195</v>
      </c>
      <c r="M20" s="1">
        <v>10</v>
      </c>
      <c r="N20" s="1">
        <v>737</v>
      </c>
      <c r="O20" s="15"/>
      <c r="P20" s="19">
        <v>30</v>
      </c>
      <c r="Q20" s="71">
        <v>10</v>
      </c>
      <c r="R20" s="71">
        <v>10</v>
      </c>
      <c r="S20" s="71">
        <v>10</v>
      </c>
      <c r="T20" s="71">
        <v>1195</v>
      </c>
      <c r="U20" s="80">
        <v>737</v>
      </c>
      <c r="V20" s="14">
        <v>30</v>
      </c>
      <c r="W20" s="1">
        <v>10</v>
      </c>
      <c r="X20" s="1">
        <v>10</v>
      </c>
      <c r="Y20" s="1">
        <v>10</v>
      </c>
      <c r="Z20" s="1">
        <v>1195</v>
      </c>
      <c r="AA20" s="15">
        <v>737</v>
      </c>
      <c r="AB20" s="19">
        <v>30</v>
      </c>
      <c r="AC20" s="71">
        <v>10</v>
      </c>
      <c r="AD20" s="71">
        <v>10</v>
      </c>
      <c r="AE20" s="71">
        <v>10</v>
      </c>
      <c r="AF20" s="71">
        <v>1195</v>
      </c>
      <c r="AG20" s="80">
        <v>737</v>
      </c>
      <c r="AH20" s="14">
        <v>10</v>
      </c>
      <c r="AI20" s="1">
        <v>10</v>
      </c>
      <c r="AJ20" s="1">
        <v>10</v>
      </c>
      <c r="AK20" s="1">
        <v>1195</v>
      </c>
      <c r="AL20" s="1"/>
      <c r="AM20" s="15"/>
    </row>
    <row r="21" spans="1:39" ht="65" customHeight="1" x14ac:dyDescent="0.35">
      <c r="A21" s="105">
        <v>19</v>
      </c>
      <c r="B21" s="106" t="s">
        <v>80</v>
      </c>
      <c r="C21" s="106" t="s">
        <v>40</v>
      </c>
      <c r="D21" s="14">
        <v>700</v>
      </c>
      <c r="E21" s="1">
        <v>1425</v>
      </c>
      <c r="F21" s="20">
        <v>1595</v>
      </c>
      <c r="G21" s="20">
        <v>1195</v>
      </c>
      <c r="H21" s="20"/>
      <c r="I21" s="70"/>
      <c r="J21" s="14">
        <v>950</v>
      </c>
      <c r="K21" s="1">
        <v>700</v>
      </c>
      <c r="L21" s="1">
        <v>1595</v>
      </c>
      <c r="M21" s="1">
        <v>1195</v>
      </c>
      <c r="N21" s="1">
        <v>1800</v>
      </c>
      <c r="O21" s="15"/>
      <c r="P21" s="19">
        <v>605</v>
      </c>
      <c r="Q21" s="71">
        <v>750</v>
      </c>
      <c r="R21" s="71">
        <v>950</v>
      </c>
      <c r="S21" s="71">
        <v>700</v>
      </c>
      <c r="T21" s="71">
        <v>1595</v>
      </c>
      <c r="U21" s="80">
        <v>1800</v>
      </c>
      <c r="V21" s="14">
        <v>605</v>
      </c>
      <c r="W21" s="1">
        <v>950</v>
      </c>
      <c r="X21" s="1">
        <v>700</v>
      </c>
      <c r="Y21" s="1">
        <v>995</v>
      </c>
      <c r="Z21" s="1">
        <v>1595</v>
      </c>
      <c r="AA21" s="15">
        <v>1800</v>
      </c>
      <c r="AB21" s="19">
        <v>605</v>
      </c>
      <c r="AC21" s="71">
        <v>750</v>
      </c>
      <c r="AD21" s="71">
        <v>950</v>
      </c>
      <c r="AE21" s="71">
        <v>700</v>
      </c>
      <c r="AF21" s="71">
        <v>1595</v>
      </c>
      <c r="AG21" s="80">
        <v>1800</v>
      </c>
      <c r="AH21" s="14">
        <v>950</v>
      </c>
      <c r="AI21" s="1">
        <v>700</v>
      </c>
      <c r="AJ21" s="1">
        <v>995</v>
      </c>
      <c r="AK21" s="1">
        <v>1595</v>
      </c>
      <c r="AL21" s="1"/>
      <c r="AM21" s="15"/>
    </row>
    <row r="22" spans="1:39" ht="26" x14ac:dyDescent="0.35">
      <c r="A22" s="105">
        <v>20</v>
      </c>
      <c r="B22" s="106" t="s">
        <v>75</v>
      </c>
      <c r="C22" s="106" t="s">
        <v>40</v>
      </c>
      <c r="D22" s="14">
        <v>10</v>
      </c>
      <c r="E22" s="1">
        <v>10</v>
      </c>
      <c r="F22" s="20">
        <v>1595</v>
      </c>
      <c r="G22" s="20">
        <v>10</v>
      </c>
      <c r="H22" s="20"/>
      <c r="I22" s="70"/>
      <c r="J22" s="14">
        <v>10</v>
      </c>
      <c r="K22" s="1">
        <v>10</v>
      </c>
      <c r="L22" s="1">
        <v>1595</v>
      </c>
      <c r="M22" s="1">
        <v>10</v>
      </c>
      <c r="N22" s="1">
        <v>1115</v>
      </c>
      <c r="O22" s="15"/>
      <c r="P22" s="19">
        <v>30</v>
      </c>
      <c r="Q22" s="71">
        <v>10</v>
      </c>
      <c r="R22" s="71">
        <v>10</v>
      </c>
      <c r="S22" s="71">
        <v>10</v>
      </c>
      <c r="T22" s="71">
        <v>1595</v>
      </c>
      <c r="U22" s="80">
        <v>1115</v>
      </c>
      <c r="V22" s="14">
        <v>30</v>
      </c>
      <c r="W22" s="1">
        <v>10</v>
      </c>
      <c r="X22" s="1">
        <v>10</v>
      </c>
      <c r="Y22" s="1">
        <v>10</v>
      </c>
      <c r="Z22" s="1">
        <v>1595</v>
      </c>
      <c r="AA22" s="15">
        <v>1115</v>
      </c>
      <c r="AB22" s="19">
        <v>30</v>
      </c>
      <c r="AC22" s="71">
        <v>10</v>
      </c>
      <c r="AD22" s="71">
        <v>10</v>
      </c>
      <c r="AE22" s="71">
        <v>10</v>
      </c>
      <c r="AF22" s="71">
        <v>1595</v>
      </c>
      <c r="AG22" s="80">
        <v>1115</v>
      </c>
      <c r="AH22" s="14">
        <v>10</v>
      </c>
      <c r="AI22" s="1">
        <v>10</v>
      </c>
      <c r="AJ22" s="1">
        <v>10</v>
      </c>
      <c r="AK22" s="1">
        <v>1595</v>
      </c>
      <c r="AL22" s="1"/>
      <c r="AM22" s="15"/>
    </row>
    <row r="23" spans="1:39" ht="52" x14ac:dyDescent="0.35">
      <c r="A23" s="105">
        <v>21</v>
      </c>
      <c r="B23" s="106" t="s">
        <v>24</v>
      </c>
      <c r="C23" s="106" t="s">
        <v>40</v>
      </c>
      <c r="D23" s="14">
        <v>450</v>
      </c>
      <c r="E23" s="1">
        <v>1425</v>
      </c>
      <c r="F23" s="20">
        <v>3500</v>
      </c>
      <c r="G23" s="20">
        <v>1995</v>
      </c>
      <c r="H23" s="20"/>
      <c r="I23" s="70"/>
      <c r="J23" s="14">
        <v>950</v>
      </c>
      <c r="K23" s="1">
        <v>450</v>
      </c>
      <c r="L23" s="1">
        <v>3500</v>
      </c>
      <c r="M23" s="1">
        <v>1995</v>
      </c>
      <c r="N23" s="1">
        <v>5995</v>
      </c>
      <c r="O23" s="15"/>
      <c r="P23" s="19">
        <v>620</v>
      </c>
      <c r="Q23" s="71">
        <v>579</v>
      </c>
      <c r="R23" s="71">
        <v>950</v>
      </c>
      <c r="S23" s="71">
        <v>450</v>
      </c>
      <c r="T23" s="71">
        <v>3500</v>
      </c>
      <c r="U23" s="80">
        <v>5995</v>
      </c>
      <c r="V23" s="14">
        <v>620</v>
      </c>
      <c r="W23" s="1">
        <v>950</v>
      </c>
      <c r="X23" s="1">
        <v>450</v>
      </c>
      <c r="Y23" s="1">
        <v>1450</v>
      </c>
      <c r="Z23" s="1">
        <v>3500</v>
      </c>
      <c r="AA23" s="15">
        <v>5995</v>
      </c>
      <c r="AB23" s="19">
        <v>620</v>
      </c>
      <c r="AC23" s="71">
        <v>579</v>
      </c>
      <c r="AD23" s="71">
        <v>950</v>
      </c>
      <c r="AE23" s="71">
        <v>450</v>
      </c>
      <c r="AF23" s="71">
        <v>3500</v>
      </c>
      <c r="AG23" s="80">
        <v>5995</v>
      </c>
      <c r="AH23" s="14">
        <v>950</v>
      </c>
      <c r="AI23" s="1">
        <v>450</v>
      </c>
      <c r="AJ23" s="1">
        <v>1450</v>
      </c>
      <c r="AK23" s="1">
        <v>3500</v>
      </c>
      <c r="AL23" s="1"/>
      <c r="AM23" s="15"/>
    </row>
    <row r="24" spans="1:39" ht="26" x14ac:dyDescent="0.35">
      <c r="A24" s="105">
        <v>22</v>
      </c>
      <c r="B24" s="106" t="s">
        <v>76</v>
      </c>
      <c r="C24" s="106" t="s">
        <v>40</v>
      </c>
      <c r="D24" s="14">
        <v>10</v>
      </c>
      <c r="E24" s="1">
        <v>10</v>
      </c>
      <c r="F24" s="20">
        <v>3500</v>
      </c>
      <c r="G24" s="20">
        <v>10</v>
      </c>
      <c r="H24" s="20"/>
      <c r="I24" s="70"/>
      <c r="J24" s="14">
        <v>10</v>
      </c>
      <c r="K24" s="1">
        <v>10</v>
      </c>
      <c r="L24" s="1">
        <v>3500</v>
      </c>
      <c r="M24" s="1">
        <v>10</v>
      </c>
      <c r="N24" s="1">
        <v>5995</v>
      </c>
      <c r="O24" s="15"/>
      <c r="P24" s="19">
        <v>30</v>
      </c>
      <c r="Q24" s="71">
        <v>10</v>
      </c>
      <c r="R24" s="71">
        <v>10</v>
      </c>
      <c r="S24" s="71">
        <v>10</v>
      </c>
      <c r="T24" s="71">
        <v>3500</v>
      </c>
      <c r="U24" s="80">
        <v>5995</v>
      </c>
      <c r="V24" s="14">
        <v>30</v>
      </c>
      <c r="W24" s="1">
        <v>10</v>
      </c>
      <c r="X24" s="1">
        <v>10</v>
      </c>
      <c r="Y24" s="1">
        <v>10</v>
      </c>
      <c r="Z24" s="1">
        <v>3500</v>
      </c>
      <c r="AA24" s="15">
        <v>5995</v>
      </c>
      <c r="AB24" s="19">
        <v>30</v>
      </c>
      <c r="AC24" s="71">
        <v>10</v>
      </c>
      <c r="AD24" s="71">
        <v>10</v>
      </c>
      <c r="AE24" s="71">
        <v>10</v>
      </c>
      <c r="AF24" s="71">
        <v>3500</v>
      </c>
      <c r="AG24" s="80">
        <v>5995</v>
      </c>
      <c r="AH24" s="14">
        <v>10</v>
      </c>
      <c r="AI24" s="1">
        <v>10</v>
      </c>
      <c r="AJ24" s="1">
        <v>10</v>
      </c>
      <c r="AK24" s="1">
        <v>3500</v>
      </c>
      <c r="AL24" s="1"/>
      <c r="AM24" s="15"/>
    </row>
    <row r="25" spans="1:39" ht="65" x14ac:dyDescent="0.35">
      <c r="A25" s="105">
        <v>23</v>
      </c>
      <c r="B25" s="106" t="s">
        <v>25</v>
      </c>
      <c r="C25" s="106" t="s">
        <v>40</v>
      </c>
      <c r="D25" s="14">
        <v>8000</v>
      </c>
      <c r="E25" s="1">
        <v>11100</v>
      </c>
      <c r="F25" s="20">
        <v>9995</v>
      </c>
      <c r="G25" s="20">
        <v>11950</v>
      </c>
      <c r="H25" s="20"/>
      <c r="I25" s="70"/>
      <c r="J25" s="14">
        <v>7400</v>
      </c>
      <c r="K25" s="1">
        <v>8000</v>
      </c>
      <c r="L25" s="1">
        <v>9995</v>
      </c>
      <c r="M25" s="1">
        <v>11950</v>
      </c>
      <c r="N25" s="1">
        <v>13000</v>
      </c>
      <c r="O25" s="15"/>
      <c r="P25" s="19">
        <v>4900</v>
      </c>
      <c r="Q25" s="71">
        <v>7000</v>
      </c>
      <c r="R25" s="71">
        <v>7400</v>
      </c>
      <c r="S25" s="71">
        <v>8000</v>
      </c>
      <c r="T25" s="71">
        <v>9995</v>
      </c>
      <c r="U25" s="80">
        <v>13000</v>
      </c>
      <c r="V25" s="14">
        <v>4900</v>
      </c>
      <c r="W25" s="1">
        <v>7400</v>
      </c>
      <c r="X25" s="1">
        <v>8000</v>
      </c>
      <c r="Y25" s="1">
        <v>9950</v>
      </c>
      <c r="Z25" s="1">
        <v>9995</v>
      </c>
      <c r="AA25" s="15">
        <v>13000</v>
      </c>
      <c r="AB25" s="19">
        <v>4900</v>
      </c>
      <c r="AC25" s="71">
        <v>7000</v>
      </c>
      <c r="AD25" s="71">
        <v>7400</v>
      </c>
      <c r="AE25" s="71">
        <v>8000</v>
      </c>
      <c r="AF25" s="71">
        <v>9995</v>
      </c>
      <c r="AG25" s="80">
        <v>13000</v>
      </c>
      <c r="AH25" s="14">
        <v>7400</v>
      </c>
      <c r="AI25" s="1">
        <v>8000</v>
      </c>
      <c r="AJ25" s="1">
        <v>9950</v>
      </c>
      <c r="AK25" s="1">
        <v>9995</v>
      </c>
      <c r="AL25" s="1"/>
      <c r="AM25" s="15"/>
    </row>
    <row r="26" spans="1:39" ht="65" x14ac:dyDescent="0.35">
      <c r="A26" s="105">
        <v>24</v>
      </c>
      <c r="B26" s="106" t="s">
        <v>77</v>
      </c>
      <c r="C26" s="106" t="s">
        <v>40</v>
      </c>
      <c r="D26" s="14">
        <v>150</v>
      </c>
      <c r="E26" s="1">
        <v>95</v>
      </c>
      <c r="F26" s="20">
        <v>150</v>
      </c>
      <c r="G26" s="20">
        <v>250</v>
      </c>
      <c r="H26" s="20"/>
      <c r="I26" s="70"/>
      <c r="J26" s="14">
        <v>55</v>
      </c>
      <c r="K26" s="1">
        <v>150</v>
      </c>
      <c r="L26" s="1">
        <v>150</v>
      </c>
      <c r="M26" s="1">
        <v>250</v>
      </c>
      <c r="N26" s="1">
        <v>35</v>
      </c>
      <c r="O26" s="15"/>
      <c r="P26" s="19">
        <v>5</v>
      </c>
      <c r="Q26" s="71">
        <v>250</v>
      </c>
      <c r="R26" s="71">
        <v>55</v>
      </c>
      <c r="S26" s="71">
        <v>150</v>
      </c>
      <c r="T26" s="71">
        <v>150</v>
      </c>
      <c r="U26" s="80">
        <v>35</v>
      </c>
      <c r="V26" s="14">
        <v>5</v>
      </c>
      <c r="W26" s="1">
        <v>55</v>
      </c>
      <c r="X26" s="1">
        <v>150</v>
      </c>
      <c r="Y26" s="1">
        <v>250</v>
      </c>
      <c r="Z26" s="1">
        <v>150</v>
      </c>
      <c r="AA26" s="15">
        <v>35</v>
      </c>
      <c r="AB26" s="19">
        <v>5</v>
      </c>
      <c r="AC26" s="71">
        <v>250</v>
      </c>
      <c r="AD26" s="71">
        <v>55</v>
      </c>
      <c r="AE26" s="71">
        <v>150</v>
      </c>
      <c r="AF26" s="71">
        <v>150</v>
      </c>
      <c r="AG26" s="80">
        <v>35</v>
      </c>
      <c r="AH26" s="14">
        <v>65</v>
      </c>
      <c r="AI26" s="1">
        <v>150</v>
      </c>
      <c r="AJ26" s="1">
        <v>250</v>
      </c>
      <c r="AK26" s="1">
        <v>150</v>
      </c>
      <c r="AL26" s="1"/>
      <c r="AM26" s="15"/>
    </row>
    <row r="27" spans="1:39" ht="78" x14ac:dyDescent="0.35">
      <c r="A27" s="105">
        <v>25</v>
      </c>
      <c r="B27" s="106" t="s">
        <v>81</v>
      </c>
      <c r="C27" s="106" t="s">
        <v>40</v>
      </c>
      <c r="D27" s="14">
        <v>400</v>
      </c>
      <c r="E27" s="1">
        <v>480</v>
      </c>
      <c r="F27" s="20">
        <v>395</v>
      </c>
      <c r="G27" s="20">
        <v>695</v>
      </c>
      <c r="H27" s="20"/>
      <c r="I27" s="70"/>
      <c r="J27" s="14">
        <v>320</v>
      </c>
      <c r="K27" s="1">
        <v>400</v>
      </c>
      <c r="L27" s="1">
        <v>395</v>
      </c>
      <c r="M27" s="1">
        <v>695</v>
      </c>
      <c r="N27" s="1">
        <v>695</v>
      </c>
      <c r="O27" s="15"/>
      <c r="P27" s="19">
        <v>195</v>
      </c>
      <c r="Q27" s="71">
        <v>279</v>
      </c>
      <c r="R27" s="71">
        <v>320</v>
      </c>
      <c r="S27" s="71">
        <v>400</v>
      </c>
      <c r="T27" s="71">
        <v>395</v>
      </c>
      <c r="U27" s="80">
        <v>695</v>
      </c>
      <c r="V27" s="14">
        <v>195</v>
      </c>
      <c r="W27" s="1">
        <v>320</v>
      </c>
      <c r="X27" s="1">
        <v>400</v>
      </c>
      <c r="Y27" s="1">
        <v>400</v>
      </c>
      <c r="Z27" s="1">
        <v>395</v>
      </c>
      <c r="AA27" s="15">
        <v>695</v>
      </c>
      <c r="AB27" s="19">
        <v>195</v>
      </c>
      <c r="AC27" s="71">
        <v>279</v>
      </c>
      <c r="AD27" s="71">
        <v>320</v>
      </c>
      <c r="AE27" s="71">
        <v>400</v>
      </c>
      <c r="AF27" s="71">
        <v>395</v>
      </c>
      <c r="AG27" s="80">
        <v>695</v>
      </c>
      <c r="AH27" s="14">
        <v>320</v>
      </c>
      <c r="AI27" s="1">
        <v>400</v>
      </c>
      <c r="AJ27" s="1">
        <v>400</v>
      </c>
      <c r="AK27" s="1">
        <v>395</v>
      </c>
      <c r="AL27" s="1"/>
      <c r="AM27" s="15"/>
    </row>
    <row r="28" spans="1:39" ht="130" x14ac:dyDescent="0.35">
      <c r="A28" s="105">
        <v>26</v>
      </c>
      <c r="B28" s="106" t="s">
        <v>82</v>
      </c>
      <c r="C28" s="106" t="s">
        <v>40</v>
      </c>
      <c r="D28" s="14">
        <v>1700</v>
      </c>
      <c r="E28" s="1">
        <v>1500</v>
      </c>
      <c r="F28" s="20">
        <v>1695</v>
      </c>
      <c r="G28" s="20">
        <v>2095</v>
      </c>
      <c r="H28" s="20"/>
      <c r="I28" s="70"/>
      <c r="J28" s="14">
        <v>1000</v>
      </c>
      <c r="K28" s="1">
        <v>1700</v>
      </c>
      <c r="L28" s="1">
        <v>1695</v>
      </c>
      <c r="M28" s="1">
        <v>2095</v>
      </c>
      <c r="N28" s="1">
        <v>1900</v>
      </c>
      <c r="O28" s="15"/>
      <c r="P28" s="19">
        <v>1495</v>
      </c>
      <c r="Q28" s="71">
        <v>1381</v>
      </c>
      <c r="R28" s="71">
        <v>1000</v>
      </c>
      <c r="S28" s="71">
        <v>1700</v>
      </c>
      <c r="T28" s="71">
        <v>1695</v>
      </c>
      <c r="U28" s="80">
        <v>1900</v>
      </c>
      <c r="V28" s="14">
        <v>1495</v>
      </c>
      <c r="W28" s="1">
        <v>1000</v>
      </c>
      <c r="X28" s="1">
        <v>1700</v>
      </c>
      <c r="Y28" s="1">
        <v>1600</v>
      </c>
      <c r="Z28" s="1">
        <v>1695</v>
      </c>
      <c r="AA28" s="15">
        <v>1900</v>
      </c>
      <c r="AB28" s="19">
        <v>1495</v>
      </c>
      <c r="AC28" s="71">
        <v>1381</v>
      </c>
      <c r="AD28" s="71">
        <v>1000</v>
      </c>
      <c r="AE28" s="71">
        <v>1700</v>
      </c>
      <c r="AF28" s="71">
        <v>1695</v>
      </c>
      <c r="AG28" s="80">
        <v>1900</v>
      </c>
      <c r="AH28" s="14">
        <v>1000</v>
      </c>
      <c r="AI28" s="1">
        <v>1700</v>
      </c>
      <c r="AJ28" s="1">
        <v>1600</v>
      </c>
      <c r="AK28" s="1">
        <v>1695</v>
      </c>
      <c r="AL28" s="1"/>
      <c r="AM28" s="15"/>
    </row>
    <row r="29" spans="1:39" ht="39" x14ac:dyDescent="0.35">
      <c r="A29" s="105">
        <v>27</v>
      </c>
      <c r="B29" s="106" t="s">
        <v>78</v>
      </c>
      <c r="C29" s="106" t="s">
        <v>40</v>
      </c>
      <c r="D29" s="14">
        <v>100</v>
      </c>
      <c r="E29" s="1">
        <v>188</v>
      </c>
      <c r="F29" s="20">
        <v>245</v>
      </c>
      <c r="G29" s="20">
        <v>395</v>
      </c>
      <c r="H29" s="20"/>
      <c r="I29" s="70"/>
      <c r="J29" s="14">
        <v>125</v>
      </c>
      <c r="K29" s="1">
        <v>100</v>
      </c>
      <c r="L29" s="1">
        <v>245</v>
      </c>
      <c r="M29" s="1">
        <v>395</v>
      </c>
      <c r="N29" s="1">
        <v>225</v>
      </c>
      <c r="O29" s="15"/>
      <c r="P29" s="19">
        <v>49</v>
      </c>
      <c r="Q29" s="71">
        <v>166</v>
      </c>
      <c r="R29" s="71">
        <v>125</v>
      </c>
      <c r="S29" s="71">
        <v>100</v>
      </c>
      <c r="T29" s="71">
        <v>245</v>
      </c>
      <c r="U29" s="80">
        <v>225</v>
      </c>
      <c r="V29" s="14">
        <v>49</v>
      </c>
      <c r="W29" s="1">
        <v>125</v>
      </c>
      <c r="X29" s="1">
        <v>100</v>
      </c>
      <c r="Y29" s="1">
        <v>245</v>
      </c>
      <c r="Z29" s="1">
        <v>245</v>
      </c>
      <c r="AA29" s="15">
        <v>225</v>
      </c>
      <c r="AB29" s="19">
        <v>49</v>
      </c>
      <c r="AC29" s="71">
        <v>166</v>
      </c>
      <c r="AD29" s="71">
        <v>125</v>
      </c>
      <c r="AE29" s="71">
        <v>100</v>
      </c>
      <c r="AF29" s="71">
        <v>245</v>
      </c>
      <c r="AG29" s="80">
        <v>225</v>
      </c>
      <c r="AH29" s="14">
        <v>125</v>
      </c>
      <c r="AI29" s="1">
        <v>100</v>
      </c>
      <c r="AJ29" s="1">
        <v>245</v>
      </c>
      <c r="AK29" s="1">
        <v>245</v>
      </c>
      <c r="AL29" s="1"/>
      <c r="AM29" s="15"/>
    </row>
    <row r="30" spans="1:39" ht="52" x14ac:dyDescent="0.35">
      <c r="A30" s="105">
        <v>28</v>
      </c>
      <c r="B30" s="106" t="s">
        <v>23</v>
      </c>
      <c r="C30" s="106" t="s">
        <v>40</v>
      </c>
      <c r="D30" s="14">
        <v>4500</v>
      </c>
      <c r="E30" s="1">
        <v>6819</v>
      </c>
      <c r="F30" s="20">
        <v>4795</v>
      </c>
      <c r="G30" s="20">
        <v>7950</v>
      </c>
      <c r="H30" s="20"/>
      <c r="I30" s="70"/>
      <c r="J30" s="14">
        <v>4546</v>
      </c>
      <c r="K30" s="1">
        <v>4500</v>
      </c>
      <c r="L30" s="1">
        <v>4795</v>
      </c>
      <c r="M30" s="1">
        <v>7950</v>
      </c>
      <c r="N30" s="1">
        <v>6750</v>
      </c>
      <c r="O30" s="15"/>
      <c r="P30" s="19">
        <v>4095</v>
      </c>
      <c r="Q30" s="71">
        <v>4450</v>
      </c>
      <c r="R30" s="71">
        <v>4546</v>
      </c>
      <c r="S30" s="71">
        <v>4500</v>
      </c>
      <c r="T30" s="71">
        <v>4795</v>
      </c>
      <c r="U30" s="80">
        <v>6750</v>
      </c>
      <c r="V30" s="14">
        <v>4095</v>
      </c>
      <c r="W30" s="1">
        <v>4546</v>
      </c>
      <c r="X30" s="1">
        <v>4500</v>
      </c>
      <c r="Y30" s="1">
        <v>5100</v>
      </c>
      <c r="Z30" s="1">
        <v>4795</v>
      </c>
      <c r="AA30" s="15">
        <v>6750</v>
      </c>
      <c r="AB30" s="19">
        <v>4095</v>
      </c>
      <c r="AC30" s="71">
        <v>4450</v>
      </c>
      <c r="AD30" s="71">
        <v>4546</v>
      </c>
      <c r="AE30" s="71">
        <v>4500</v>
      </c>
      <c r="AF30" s="71">
        <v>4795</v>
      </c>
      <c r="AG30" s="80">
        <v>6750</v>
      </c>
      <c r="AH30" s="14">
        <v>4546</v>
      </c>
      <c r="AI30" s="1">
        <v>4500</v>
      </c>
      <c r="AJ30" s="1">
        <v>5100</v>
      </c>
      <c r="AK30" s="1">
        <v>4795</v>
      </c>
      <c r="AL30" s="1"/>
      <c r="AM30" s="15"/>
    </row>
    <row r="31" spans="1:39" ht="39" x14ac:dyDescent="0.35">
      <c r="A31" s="105">
        <v>29</v>
      </c>
      <c r="B31" s="106" t="s">
        <v>83</v>
      </c>
      <c r="C31" s="106" t="s">
        <v>40</v>
      </c>
      <c r="D31" s="14">
        <v>2900</v>
      </c>
      <c r="E31" s="1">
        <v>1800</v>
      </c>
      <c r="F31" s="20">
        <v>2495</v>
      </c>
      <c r="G31" s="20">
        <v>6950</v>
      </c>
      <c r="H31" s="20"/>
      <c r="I31" s="70"/>
      <c r="J31" s="14">
        <v>1800</v>
      </c>
      <c r="K31" s="1">
        <v>2900</v>
      </c>
      <c r="L31" s="1">
        <v>2495</v>
      </c>
      <c r="M31" s="1">
        <v>6950</v>
      </c>
      <c r="N31" s="1">
        <v>3950</v>
      </c>
      <c r="O31" s="15"/>
      <c r="P31" s="19">
        <v>2995</v>
      </c>
      <c r="Q31" s="71">
        <v>3150</v>
      </c>
      <c r="R31" s="71">
        <v>1800</v>
      </c>
      <c r="S31" s="71">
        <v>2900</v>
      </c>
      <c r="T31" s="71">
        <v>2495</v>
      </c>
      <c r="U31" s="80">
        <v>3950</v>
      </c>
      <c r="V31" s="14">
        <v>2995</v>
      </c>
      <c r="W31" s="1">
        <v>1000</v>
      </c>
      <c r="X31" s="1">
        <v>2900</v>
      </c>
      <c r="Y31" s="1">
        <v>3150</v>
      </c>
      <c r="Z31" s="1">
        <v>2495</v>
      </c>
      <c r="AA31" s="15">
        <v>3950</v>
      </c>
      <c r="AB31" s="19">
        <v>2995</v>
      </c>
      <c r="AC31" s="71">
        <v>3150</v>
      </c>
      <c r="AD31" s="71">
        <v>1800</v>
      </c>
      <c r="AE31" s="71">
        <v>2900</v>
      </c>
      <c r="AF31" s="71">
        <v>2495</v>
      </c>
      <c r="AG31" s="80">
        <v>3950</v>
      </c>
      <c r="AH31" s="14">
        <v>1800</v>
      </c>
      <c r="AI31" s="1">
        <v>2900</v>
      </c>
      <c r="AJ31" s="1">
        <v>3150</v>
      </c>
      <c r="AK31" s="1">
        <v>2495</v>
      </c>
      <c r="AL31" s="1"/>
      <c r="AM31" s="15"/>
    </row>
    <row r="32" spans="1:39" ht="104" x14ac:dyDescent="0.35">
      <c r="A32" s="105">
        <v>30</v>
      </c>
      <c r="B32" s="106" t="s">
        <v>26</v>
      </c>
      <c r="C32" s="106" t="s">
        <v>62</v>
      </c>
      <c r="D32" s="14">
        <v>595</v>
      </c>
      <c r="E32" s="1">
        <v>614</v>
      </c>
      <c r="F32" s="20">
        <v>275</v>
      </c>
      <c r="G32" s="20">
        <v>725</v>
      </c>
      <c r="H32" s="20"/>
      <c r="I32" s="70"/>
      <c r="J32" s="14">
        <v>407</v>
      </c>
      <c r="K32" s="1">
        <v>595</v>
      </c>
      <c r="L32" s="1">
        <v>275</v>
      </c>
      <c r="M32" s="1">
        <v>725</v>
      </c>
      <c r="N32" s="1">
        <v>295</v>
      </c>
      <c r="O32" s="15"/>
      <c r="P32" s="19">
        <v>625</v>
      </c>
      <c r="Q32" s="71">
        <v>725</v>
      </c>
      <c r="R32" s="71">
        <v>300</v>
      </c>
      <c r="S32" s="71">
        <v>595</v>
      </c>
      <c r="T32" s="71">
        <v>275</v>
      </c>
      <c r="U32" s="80">
        <v>295</v>
      </c>
      <c r="V32" s="14">
        <v>625</v>
      </c>
      <c r="W32" s="1">
        <v>300</v>
      </c>
      <c r="X32" s="1">
        <v>595</v>
      </c>
      <c r="Y32" s="1">
        <v>725</v>
      </c>
      <c r="Z32" s="1">
        <v>275</v>
      </c>
      <c r="AA32" s="15">
        <v>295</v>
      </c>
      <c r="AB32" s="19">
        <v>625</v>
      </c>
      <c r="AC32" s="71">
        <v>725</v>
      </c>
      <c r="AD32" s="71">
        <v>300</v>
      </c>
      <c r="AE32" s="71">
        <v>595</v>
      </c>
      <c r="AF32" s="71">
        <v>275</v>
      </c>
      <c r="AG32" s="80">
        <v>295</v>
      </c>
      <c r="AH32" s="14">
        <v>614</v>
      </c>
      <c r="AI32" s="1">
        <v>595</v>
      </c>
      <c r="AJ32" s="1">
        <v>725</v>
      </c>
      <c r="AK32" s="1">
        <v>275</v>
      </c>
      <c r="AL32" s="1"/>
      <c r="AM32" s="15"/>
    </row>
    <row r="33" spans="1:39" ht="104" x14ac:dyDescent="0.35">
      <c r="A33" s="105">
        <v>31</v>
      </c>
      <c r="B33" s="106" t="s">
        <v>84</v>
      </c>
      <c r="C33" s="106" t="s">
        <v>40</v>
      </c>
      <c r="D33" s="14">
        <v>50</v>
      </c>
      <c r="E33" s="1">
        <v>95</v>
      </c>
      <c r="F33" s="20">
        <v>125</v>
      </c>
      <c r="G33" s="20">
        <v>250</v>
      </c>
      <c r="H33" s="20"/>
      <c r="I33" s="70"/>
      <c r="J33" s="14">
        <v>55</v>
      </c>
      <c r="K33" s="1">
        <v>50</v>
      </c>
      <c r="L33" s="1">
        <v>125</v>
      </c>
      <c r="M33" s="1">
        <v>250</v>
      </c>
      <c r="N33" s="1">
        <v>35</v>
      </c>
      <c r="O33" s="15"/>
      <c r="P33" s="19">
        <v>49</v>
      </c>
      <c r="Q33" s="71">
        <v>250</v>
      </c>
      <c r="R33" s="71">
        <v>55</v>
      </c>
      <c r="S33" s="71">
        <v>50</v>
      </c>
      <c r="T33" s="71">
        <v>125</v>
      </c>
      <c r="U33" s="80">
        <v>35</v>
      </c>
      <c r="V33" s="14">
        <v>49</v>
      </c>
      <c r="W33" s="1">
        <v>55</v>
      </c>
      <c r="X33" s="1">
        <v>50</v>
      </c>
      <c r="Y33" s="1">
        <v>250</v>
      </c>
      <c r="Z33" s="1">
        <v>125</v>
      </c>
      <c r="AA33" s="15">
        <v>35</v>
      </c>
      <c r="AB33" s="19">
        <v>49</v>
      </c>
      <c r="AC33" s="71">
        <v>250</v>
      </c>
      <c r="AD33" s="71">
        <v>55</v>
      </c>
      <c r="AE33" s="71">
        <v>50</v>
      </c>
      <c r="AF33" s="71">
        <v>125</v>
      </c>
      <c r="AG33" s="80">
        <v>35</v>
      </c>
      <c r="AH33" s="14">
        <v>65</v>
      </c>
      <c r="AI33" s="1">
        <v>50</v>
      </c>
      <c r="AJ33" s="1">
        <v>250</v>
      </c>
      <c r="AK33" s="1">
        <v>125</v>
      </c>
      <c r="AL33" s="1"/>
      <c r="AM33" s="15"/>
    </row>
    <row r="34" spans="1:39" ht="91.5" thickBot="1" x14ac:dyDescent="0.4">
      <c r="A34" s="107">
        <v>32</v>
      </c>
      <c r="B34" s="108" t="s">
        <v>85</v>
      </c>
      <c r="C34" s="108" t="s">
        <v>41</v>
      </c>
      <c r="D34" s="67">
        <v>600</v>
      </c>
      <c r="E34" s="68">
        <v>975</v>
      </c>
      <c r="F34" s="69">
        <v>465</v>
      </c>
      <c r="G34" s="69">
        <v>405</v>
      </c>
      <c r="H34" s="69"/>
      <c r="I34" s="75"/>
      <c r="J34" s="67">
        <v>650</v>
      </c>
      <c r="K34" s="68">
        <v>600</v>
      </c>
      <c r="L34" s="68">
        <v>465</v>
      </c>
      <c r="M34" s="68">
        <v>405</v>
      </c>
      <c r="N34" s="68">
        <v>450</v>
      </c>
      <c r="O34" s="86"/>
      <c r="P34" s="77">
        <v>275</v>
      </c>
      <c r="Q34" s="78">
        <v>405</v>
      </c>
      <c r="R34" s="78">
        <v>650</v>
      </c>
      <c r="S34" s="78">
        <v>600</v>
      </c>
      <c r="T34" s="78">
        <v>465</v>
      </c>
      <c r="U34" s="81">
        <v>450</v>
      </c>
      <c r="V34" s="16">
        <v>275</v>
      </c>
      <c r="W34" s="17">
        <v>500</v>
      </c>
      <c r="X34" s="17">
        <v>600</v>
      </c>
      <c r="Y34" s="17">
        <v>405</v>
      </c>
      <c r="Z34" s="17">
        <v>465</v>
      </c>
      <c r="AA34" s="18">
        <v>450</v>
      </c>
      <c r="AB34" s="77">
        <v>275</v>
      </c>
      <c r="AC34" s="78">
        <v>405</v>
      </c>
      <c r="AD34" s="78">
        <v>650</v>
      </c>
      <c r="AE34" s="78">
        <v>600</v>
      </c>
      <c r="AF34" s="78">
        <v>465</v>
      </c>
      <c r="AG34" s="81">
        <v>450</v>
      </c>
      <c r="AH34" s="16">
        <v>650</v>
      </c>
      <c r="AI34" s="17">
        <v>600</v>
      </c>
      <c r="AJ34" s="17">
        <v>405</v>
      </c>
      <c r="AK34" s="17">
        <v>465</v>
      </c>
      <c r="AL34" s="17"/>
      <c r="AM34" s="18"/>
    </row>
    <row r="35" spans="1:39" ht="24" customHeight="1" thickBot="1" x14ac:dyDescent="0.4">
      <c r="A35" s="134" t="s">
        <v>60</v>
      </c>
      <c r="B35" s="135"/>
      <c r="C35" s="136"/>
      <c r="D35" s="98" t="s">
        <v>55</v>
      </c>
      <c r="E35" s="83" t="s">
        <v>56</v>
      </c>
      <c r="F35" s="84" t="s">
        <v>61</v>
      </c>
      <c r="G35" s="83" t="s">
        <v>57</v>
      </c>
      <c r="H35" s="84" t="s">
        <v>58</v>
      </c>
      <c r="I35" s="85" t="s">
        <v>59</v>
      </c>
      <c r="J35" s="87" t="s">
        <v>55</v>
      </c>
      <c r="K35" s="88" t="s">
        <v>56</v>
      </c>
      <c r="L35" s="89" t="s">
        <v>61</v>
      </c>
      <c r="M35" s="88" t="s">
        <v>57</v>
      </c>
      <c r="N35" s="89" t="s">
        <v>58</v>
      </c>
      <c r="O35" s="90" t="s">
        <v>59</v>
      </c>
      <c r="P35" s="82" t="s">
        <v>55</v>
      </c>
      <c r="Q35" s="83" t="s">
        <v>56</v>
      </c>
      <c r="R35" s="84" t="s">
        <v>61</v>
      </c>
      <c r="S35" s="83" t="s">
        <v>57</v>
      </c>
      <c r="T35" s="84" t="s">
        <v>58</v>
      </c>
      <c r="U35" s="85" t="s">
        <v>59</v>
      </c>
      <c r="V35" s="87" t="s">
        <v>55</v>
      </c>
      <c r="W35" s="88" t="s">
        <v>56</v>
      </c>
      <c r="X35" s="89" t="s">
        <v>61</v>
      </c>
      <c r="Y35" s="88" t="s">
        <v>57</v>
      </c>
      <c r="Z35" s="89" t="s">
        <v>58</v>
      </c>
      <c r="AA35" s="90" t="s">
        <v>59</v>
      </c>
      <c r="AB35" s="82" t="s">
        <v>55</v>
      </c>
      <c r="AC35" s="83" t="s">
        <v>56</v>
      </c>
      <c r="AD35" s="84" t="s">
        <v>61</v>
      </c>
      <c r="AE35" s="83" t="s">
        <v>57</v>
      </c>
      <c r="AF35" s="84" t="s">
        <v>58</v>
      </c>
      <c r="AG35" s="85" t="s">
        <v>59</v>
      </c>
      <c r="AH35" s="87" t="s">
        <v>55</v>
      </c>
      <c r="AI35" s="88" t="s">
        <v>56</v>
      </c>
      <c r="AJ35" s="89" t="s">
        <v>61</v>
      </c>
      <c r="AK35" s="88" t="s">
        <v>57</v>
      </c>
      <c r="AL35" s="89" t="s">
        <v>58</v>
      </c>
      <c r="AM35" s="90" t="s">
        <v>59</v>
      </c>
    </row>
    <row r="37" spans="1:39" ht="21" x14ac:dyDescent="0.35">
      <c r="A37" s="21"/>
    </row>
  </sheetData>
  <sheetProtection algorithmName="SHA-512" hashValue="sKt1IP0s4nmNVQ0t4aQ0qhmd+6NoZ6nW4H3/r81mYz7tN0zXOU9p0EhxBSZuINkWo2FN4INvWA27JZFRw/eA+Q==" saltValue="ZqHfiZnBJRVsEmzLKitRnw==" spinCount="100000" sheet="1" objects="1" scenarios="1"/>
  <mergeCells count="7">
    <mergeCell ref="A35:C35"/>
    <mergeCell ref="AH1:AM1"/>
    <mergeCell ref="D1:I1"/>
    <mergeCell ref="J1:O1"/>
    <mergeCell ref="P1:U1"/>
    <mergeCell ref="V1:AA1"/>
    <mergeCell ref="AB1:AG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O57"/>
  <sheetViews>
    <sheetView showGridLines="0" topLeftCell="VXN1048305" workbookViewId="0">
      <selection activeCell="VYC1048395" sqref="VYC1048395"/>
    </sheetView>
  </sheetViews>
  <sheetFormatPr defaultRowHeight="13.5" x14ac:dyDescent="0.35"/>
  <cols>
    <col min="1" max="1" width="71.4140625" style="2" bestFit="1" customWidth="1"/>
    <col min="3" max="12" width="18.08203125" customWidth="1"/>
    <col min="13" max="14" width="17" bestFit="1" customWidth="1"/>
    <col min="15" max="15" width="17.08203125" bestFit="1" customWidth="1"/>
    <col min="16" max="16" width="16.9140625" bestFit="1" customWidth="1"/>
    <col min="17" max="17" width="16.75" bestFit="1" customWidth="1"/>
  </cols>
  <sheetData>
    <row r="1" spans="1:15" x14ac:dyDescent="0.35">
      <c r="A1" s="1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5">
      <c r="A2" s="1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ht="14" thickBot="1" x14ac:dyDescent="0.4">
      <c r="A3" s="3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35">
      <c r="A4" s="3"/>
      <c r="C4" s="8" t="s">
        <v>14</v>
      </c>
      <c r="D4" s="3" t="str">
        <f>D$25</f>
        <v/>
      </c>
      <c r="E4" s="3" t="str">
        <f t="shared" ref="E4:I4" si="0">E$25</f>
        <v/>
      </c>
      <c r="F4" s="3" t="str">
        <f t="shared" si="0"/>
        <v/>
      </c>
      <c r="G4" s="3" t="str">
        <f t="shared" si="0"/>
        <v/>
      </c>
      <c r="H4" s="3" t="str">
        <f t="shared" si="0"/>
        <v/>
      </c>
      <c r="I4" s="3" t="str">
        <f t="shared" si="0"/>
        <v/>
      </c>
      <c r="J4" s="3"/>
      <c r="K4" s="8" t="s">
        <v>14</v>
      </c>
      <c r="L4" s="3" t="str">
        <f>IF($G$15=0,"",IF(Uträkningsmall!$O$8=$C16,$D16,IF(Uträkningsmall!$O$8=$C17,$D17,IF(Uträkningsmall!$O$8=$C18,$D18,IF(Uträkningsmall!$O$8=$C19,$D19,IF(Uträkningsmall!$O$8=$C20,$D20,IF(Uträkningsmall!$O$8=$C21,$D21,"")))))))</f>
        <v/>
      </c>
      <c r="M4" s="3"/>
      <c r="N4" s="3"/>
      <c r="O4" s="2"/>
    </row>
    <row r="5" spans="1:15" x14ac:dyDescent="0.35">
      <c r="A5" s="4" t="s">
        <v>34</v>
      </c>
      <c r="C5" s="9" t="s">
        <v>15</v>
      </c>
      <c r="D5" s="3" t="b">
        <f>IF(D$4=Kontaktuppgifter!$B$3,Kontaktuppgifter!B4,IF(D$4=Kontaktuppgifter!$C$3,Kontaktuppgifter!C4,IF(D$4=Kontaktuppgifter!$D$3,Kontaktuppgifter!D4,IF(D$4=Kontaktuppgifter!$E$3,Kontaktuppgifter!E4,IF(D$4=Kontaktuppgifter!$F$3,Kontaktuppgifter!F4,IF(D$4=Kontaktuppgifter!$G$3,Kontaktuppgifter!G4))))))</f>
        <v>0</v>
      </c>
      <c r="E5" s="3" t="b">
        <f>IF(E$4=Kontaktuppgifter!$B$3,Kontaktuppgifter!B4,IF(E$4=Kontaktuppgifter!$C$3,Kontaktuppgifter!C4,IF(E$4=Kontaktuppgifter!$D$3,Kontaktuppgifter!D4,IF(E$4=Kontaktuppgifter!$E$3,Kontaktuppgifter!E4,IF(E$4=Kontaktuppgifter!$F$3,Kontaktuppgifter!F4,IF(E$4=Kontaktuppgifter!$G$3,Kontaktuppgifter!G4))))))</f>
        <v>0</v>
      </c>
      <c r="F5" s="3" t="b">
        <f>IF(F$4=Kontaktuppgifter!$B$3,Kontaktuppgifter!B4,IF(F$4=Kontaktuppgifter!$C$3,Kontaktuppgifter!C4,IF(F$4=Kontaktuppgifter!$D$3,Kontaktuppgifter!D4,IF(F$4=Kontaktuppgifter!$E$3,Kontaktuppgifter!E4,IF(F$4=Kontaktuppgifter!$F$3,Kontaktuppgifter!F4,IF(F$4=Kontaktuppgifter!$G$3,Kontaktuppgifter!G4))))))</f>
        <v>0</v>
      </c>
      <c r="G5" s="3" t="b">
        <f>IF(G$4=Kontaktuppgifter!$B$3,Kontaktuppgifter!B4,IF(G$4=Kontaktuppgifter!$C$3,Kontaktuppgifter!C4,IF(G$4=Kontaktuppgifter!$D$3,Kontaktuppgifter!D4,IF(G$4=Kontaktuppgifter!$E$3,Kontaktuppgifter!E4,IF(G$4=Kontaktuppgifter!$F$3,Kontaktuppgifter!F4,IF(G$4=Kontaktuppgifter!$G$3,Kontaktuppgifter!G4))))))</f>
        <v>0</v>
      </c>
      <c r="H5" s="3" t="b">
        <f>IF(H$4=Kontaktuppgifter!$B$3,Kontaktuppgifter!B4,IF(H$4=Kontaktuppgifter!$C$3,Kontaktuppgifter!C4,IF(H$4=Kontaktuppgifter!$D$3,Kontaktuppgifter!D4,IF(H$4=Kontaktuppgifter!$E$3,Kontaktuppgifter!E4,IF(H$4=Kontaktuppgifter!$F$3,Kontaktuppgifter!F4,IF(H$4=Kontaktuppgifter!$G$3,Kontaktuppgifter!G4))))))</f>
        <v>0</v>
      </c>
      <c r="I5" s="3" t="b">
        <f>IF(I$4=Kontaktuppgifter!$B$3,Kontaktuppgifter!B4,IF(I$4=Kontaktuppgifter!$C$3,Kontaktuppgifter!C4,IF(I$4=Kontaktuppgifter!$D$3,Kontaktuppgifter!D4,IF(I$4=Kontaktuppgifter!$E$3,Kontaktuppgifter!E4,IF(I$4=Kontaktuppgifter!$F$3,Kontaktuppgifter!F4,IF(I$4=Kontaktuppgifter!$G$3,Kontaktuppgifter!G4))))))</f>
        <v>0</v>
      </c>
      <c r="J5" s="3"/>
      <c r="K5" s="9" t="s">
        <v>15</v>
      </c>
      <c r="L5" s="3" t="str">
        <f>IF($G$15=0,"",IF($L$4=$D$4,D5,IF($L$4=$E$4,E5,IF($L$4=$F$4,F5,IF($L$4=$G$4,G5,IF($L$4=$H$4,H5,IF($L$4=$I$4,I5)))))))</f>
        <v/>
      </c>
      <c r="M5" s="3"/>
      <c r="N5" s="3"/>
      <c r="O5" s="2"/>
    </row>
    <row r="6" spans="1:15" x14ac:dyDescent="0.35">
      <c r="A6" s="4" t="s">
        <v>35</v>
      </c>
      <c r="C6" s="9" t="s">
        <v>16</v>
      </c>
      <c r="D6" s="3" t="b">
        <f>IF(D$4=Kontaktuppgifter!$B$3,Kontaktuppgifter!B5,IF(D$4=Kontaktuppgifter!$C$3,Kontaktuppgifter!C5,IF(D$4=Kontaktuppgifter!$D$3,Kontaktuppgifter!D5,IF(D$4=Kontaktuppgifter!$E$3,Kontaktuppgifter!E5,IF(D$4=Kontaktuppgifter!$F$3,Kontaktuppgifter!F5,IF(D$4=Kontaktuppgifter!$G$3,Kontaktuppgifter!G5))))))</f>
        <v>0</v>
      </c>
      <c r="E6" s="3" t="b">
        <f>IF(E$4=Kontaktuppgifter!$B$3,Kontaktuppgifter!B5,IF(E$4=Kontaktuppgifter!$C$3,Kontaktuppgifter!C5,IF(E$4=Kontaktuppgifter!$D$3,Kontaktuppgifter!D5,IF(E$4=Kontaktuppgifter!$E$3,Kontaktuppgifter!E5,IF(E$4=Kontaktuppgifter!$F$3,Kontaktuppgifter!F5,IF(E$4=Kontaktuppgifter!$G$3,Kontaktuppgifter!G5))))))</f>
        <v>0</v>
      </c>
      <c r="F6" s="3" t="b">
        <f>IF(F$4=Kontaktuppgifter!$B$3,Kontaktuppgifter!B5,IF(F$4=Kontaktuppgifter!$C$3,Kontaktuppgifter!C5,IF(F$4=Kontaktuppgifter!$D$3,Kontaktuppgifter!D5,IF(F$4=Kontaktuppgifter!$E$3,Kontaktuppgifter!E5,IF(F$4=Kontaktuppgifter!$F$3,Kontaktuppgifter!F5,IF(F$4=Kontaktuppgifter!$G$3,Kontaktuppgifter!G5))))))</f>
        <v>0</v>
      </c>
      <c r="G6" s="3" t="b">
        <f>IF(G$4=Kontaktuppgifter!$B$3,Kontaktuppgifter!B5,IF(G$4=Kontaktuppgifter!$C$3,Kontaktuppgifter!C5,IF(G$4=Kontaktuppgifter!$D$3,Kontaktuppgifter!D5,IF(G$4=Kontaktuppgifter!$E$3,Kontaktuppgifter!E5,IF(G$4=Kontaktuppgifter!$F$3,Kontaktuppgifter!F5,IF(G$4=Kontaktuppgifter!$G$3,Kontaktuppgifter!G5))))))</f>
        <v>0</v>
      </c>
      <c r="H6" s="3" t="b">
        <f>IF(H$4=Kontaktuppgifter!$B$3,Kontaktuppgifter!B5,IF(H$4=Kontaktuppgifter!$C$3,Kontaktuppgifter!C5,IF(H$4=Kontaktuppgifter!$D$3,Kontaktuppgifter!D5,IF(H$4=Kontaktuppgifter!$E$3,Kontaktuppgifter!E5,IF(H$4=Kontaktuppgifter!$F$3,Kontaktuppgifter!F5,IF(H$4=Kontaktuppgifter!$G$3,Kontaktuppgifter!G5))))))</f>
        <v>0</v>
      </c>
      <c r="I6" s="3" t="b">
        <f>IF(I$4=Kontaktuppgifter!$B$3,Kontaktuppgifter!B5,IF(I$4=Kontaktuppgifter!$C$3,Kontaktuppgifter!C5,IF(I$4=Kontaktuppgifter!$D$3,Kontaktuppgifter!D5,IF(I$4=Kontaktuppgifter!$E$3,Kontaktuppgifter!E5,IF(I$4=Kontaktuppgifter!$F$3,Kontaktuppgifter!F5,IF(I$4=Kontaktuppgifter!$G$3,Kontaktuppgifter!G5))))))</f>
        <v>0</v>
      </c>
      <c r="J6" s="3"/>
      <c r="K6" s="9" t="s">
        <v>16</v>
      </c>
      <c r="L6" s="3" t="str">
        <f>IF($G$15=0,"",IF($L$4=$D$4,$D6,IF($L$4=$E$4,$E6,IF($L$4=$F$4,$F6,IF($L$4=$G$4,$G6,IF($L$4=$H$4,$H6,IF($L$4=$I$4,$I6)))))))</f>
        <v/>
      </c>
      <c r="M6" s="3"/>
      <c r="N6" s="3"/>
      <c r="O6" s="2"/>
    </row>
    <row r="7" spans="1:15" x14ac:dyDescent="0.35">
      <c r="A7" s="4" t="s">
        <v>37</v>
      </c>
      <c r="C7" s="9" t="s">
        <v>17</v>
      </c>
      <c r="D7" s="3" t="b">
        <f>IF(D$4=Kontaktuppgifter!$B$3,Kontaktuppgifter!B6,IF(D$4=Kontaktuppgifter!$C$3,Kontaktuppgifter!C6,IF(D$4=Kontaktuppgifter!$D$3,Kontaktuppgifter!D6,IF(D$4=Kontaktuppgifter!$E$3,Kontaktuppgifter!E6,IF(D$4=Kontaktuppgifter!$F$3,Kontaktuppgifter!F6,IF(D$4=Kontaktuppgifter!$G$3,Kontaktuppgifter!G6))))))</f>
        <v>0</v>
      </c>
      <c r="E7" s="3" t="b">
        <f>IF(E$4=Kontaktuppgifter!$B$3,Kontaktuppgifter!B6,IF(E$4=Kontaktuppgifter!$C$3,Kontaktuppgifter!C6,IF(E$4=Kontaktuppgifter!$D$3,Kontaktuppgifter!D6,IF(E$4=Kontaktuppgifter!$E$3,Kontaktuppgifter!E6,IF(E$4=Kontaktuppgifter!$F$3,Kontaktuppgifter!F6,IF(E$4=Kontaktuppgifter!$G$3,Kontaktuppgifter!G6))))))</f>
        <v>0</v>
      </c>
      <c r="F7" s="3" t="b">
        <f>IF(F$4=Kontaktuppgifter!$B$3,Kontaktuppgifter!B6,IF(F$4=Kontaktuppgifter!$C$3,Kontaktuppgifter!C6,IF(F$4=Kontaktuppgifter!$D$3,Kontaktuppgifter!D6,IF(F$4=Kontaktuppgifter!$E$3,Kontaktuppgifter!E6,IF(F$4=Kontaktuppgifter!$F$3,Kontaktuppgifter!F6,IF(F$4=Kontaktuppgifter!$G$3,Kontaktuppgifter!G6))))))</f>
        <v>0</v>
      </c>
      <c r="G7" s="3" t="b">
        <f>IF(G$4=Kontaktuppgifter!$B$3,Kontaktuppgifter!B6,IF(G$4=Kontaktuppgifter!$C$3,Kontaktuppgifter!C6,IF(G$4=Kontaktuppgifter!$D$3,Kontaktuppgifter!D6,IF(G$4=Kontaktuppgifter!$E$3,Kontaktuppgifter!E6,IF(G$4=Kontaktuppgifter!$F$3,Kontaktuppgifter!F6,IF(G$4=Kontaktuppgifter!$G$3,Kontaktuppgifter!G6))))))</f>
        <v>0</v>
      </c>
      <c r="H7" s="3" t="b">
        <f>IF(H$4=Kontaktuppgifter!$B$3,Kontaktuppgifter!B6,IF(H$4=Kontaktuppgifter!$C$3,Kontaktuppgifter!C6,IF(H$4=Kontaktuppgifter!$D$3,Kontaktuppgifter!D6,IF(H$4=Kontaktuppgifter!$E$3,Kontaktuppgifter!E6,IF(H$4=Kontaktuppgifter!$F$3,Kontaktuppgifter!F6,IF(H$4=Kontaktuppgifter!$G$3,Kontaktuppgifter!G6))))))</f>
        <v>0</v>
      </c>
      <c r="I7" s="3" t="b">
        <f>IF(I$4=Kontaktuppgifter!$B$3,Kontaktuppgifter!B6,IF(I$4=Kontaktuppgifter!$C$3,Kontaktuppgifter!C6,IF(I$4=Kontaktuppgifter!$D$3,Kontaktuppgifter!D6,IF(I$4=Kontaktuppgifter!$E$3,Kontaktuppgifter!E6,IF(I$4=Kontaktuppgifter!$F$3,Kontaktuppgifter!F6,IF(I$4=Kontaktuppgifter!$G$3,Kontaktuppgifter!G6))))))</f>
        <v>0</v>
      </c>
      <c r="J7" s="3"/>
      <c r="K7" s="9" t="s">
        <v>17</v>
      </c>
      <c r="L7" s="3" t="str">
        <f>IF($G$15=0,"",IF($L$4=$D$4,$D7,IF($L$4=$E$4,$E7,IF($L$4=$F$4,$F7,IF($L$4=$G$4,$G7,IF($L$4=$H$4,$H7,IF($L$4=$I$4,$I7)))))))</f>
        <v/>
      </c>
      <c r="M7" s="3"/>
      <c r="N7" s="3"/>
      <c r="O7" s="2"/>
    </row>
    <row r="8" spans="1:15" x14ac:dyDescent="0.35">
      <c r="A8" s="4" t="s">
        <v>38</v>
      </c>
      <c r="C8" s="9" t="s">
        <v>18</v>
      </c>
      <c r="D8" s="3" t="b">
        <f>IF(D$4=Kontaktuppgifter!$B$3,Kontaktuppgifter!B7,IF(D$4=Kontaktuppgifter!$C$3,Kontaktuppgifter!C7,IF(D$4=Kontaktuppgifter!$D$3,Kontaktuppgifter!D7,IF(D$4=Kontaktuppgifter!$E$3,Kontaktuppgifter!E7,IF(D$4=Kontaktuppgifter!$F$3,Kontaktuppgifter!F7,IF(D$4=Kontaktuppgifter!$G$3,Kontaktuppgifter!G7))))))</f>
        <v>0</v>
      </c>
      <c r="E8" s="3" t="b">
        <f>IF(E$4=Kontaktuppgifter!$B$3,Kontaktuppgifter!B7,IF(E$4=Kontaktuppgifter!$C$3,Kontaktuppgifter!C7,IF(E$4=Kontaktuppgifter!$D$3,Kontaktuppgifter!D7,IF(E$4=Kontaktuppgifter!$E$3,Kontaktuppgifter!E7,IF(E$4=Kontaktuppgifter!$F$3,Kontaktuppgifter!F7,IF(E$4=Kontaktuppgifter!$G$3,Kontaktuppgifter!G7))))))</f>
        <v>0</v>
      </c>
      <c r="F8" s="3" t="b">
        <f>IF(F$4=Kontaktuppgifter!$B$3,Kontaktuppgifter!B7,IF(F$4=Kontaktuppgifter!$C$3,Kontaktuppgifter!C7,IF(F$4=Kontaktuppgifter!$D$3,Kontaktuppgifter!D7,IF(F$4=Kontaktuppgifter!$E$3,Kontaktuppgifter!E7,IF(F$4=Kontaktuppgifter!$F$3,Kontaktuppgifter!F7,IF(F$4=Kontaktuppgifter!$G$3,Kontaktuppgifter!G7))))))</f>
        <v>0</v>
      </c>
      <c r="G8" s="3" t="b">
        <f>IF(G$4=Kontaktuppgifter!$B$3,Kontaktuppgifter!B7,IF(G$4=Kontaktuppgifter!$C$3,Kontaktuppgifter!C7,IF(G$4=Kontaktuppgifter!$D$3,Kontaktuppgifter!D7,IF(G$4=Kontaktuppgifter!$E$3,Kontaktuppgifter!E7,IF(G$4=Kontaktuppgifter!$F$3,Kontaktuppgifter!F7,IF(G$4=Kontaktuppgifter!$G$3,Kontaktuppgifter!G7))))))</f>
        <v>0</v>
      </c>
      <c r="H8" s="3" t="b">
        <f>IF(H$4=Kontaktuppgifter!$B$3,Kontaktuppgifter!B7,IF(H$4=Kontaktuppgifter!$C$3,Kontaktuppgifter!C7,IF(H$4=Kontaktuppgifter!$D$3,Kontaktuppgifter!D7,IF(H$4=Kontaktuppgifter!$E$3,Kontaktuppgifter!E7,IF(H$4=Kontaktuppgifter!$F$3,Kontaktuppgifter!F7,IF(H$4=Kontaktuppgifter!$G$3,Kontaktuppgifter!G7))))))</f>
        <v>0</v>
      </c>
      <c r="I8" s="3" t="b">
        <f>IF(I$4=Kontaktuppgifter!$B$3,Kontaktuppgifter!B7,IF(I$4=Kontaktuppgifter!$C$3,Kontaktuppgifter!C7,IF(I$4=Kontaktuppgifter!$D$3,Kontaktuppgifter!D7,IF(I$4=Kontaktuppgifter!$E$3,Kontaktuppgifter!E7,IF(I$4=Kontaktuppgifter!$F$3,Kontaktuppgifter!F7,IF(I$4=Kontaktuppgifter!$G$3,Kontaktuppgifter!G7))))))</f>
        <v>0</v>
      </c>
      <c r="J8" s="3"/>
      <c r="K8" s="9" t="s">
        <v>18</v>
      </c>
      <c r="L8" s="3" t="str">
        <f>IF($G$15=0,"",IF($L$4=$D$4,$D8,IF($L$4=$E$4,$E8,IF($L$4=$F$4,$F8,IF($L$4=$G$4,$G8,IF($L$4=$H$4,$H8,IF($L$4=$I$4,$I8)))))))</f>
        <v/>
      </c>
      <c r="M8" s="3"/>
      <c r="N8" s="3"/>
      <c r="O8" s="2"/>
    </row>
    <row r="9" spans="1:15" ht="14" thickBot="1" x14ac:dyDescent="0.4">
      <c r="A9" s="4" t="s">
        <v>36</v>
      </c>
      <c r="C9" s="10" t="s">
        <v>6</v>
      </c>
      <c r="D9" s="5" t="str">
        <f>IF(Uträkningsmall!F44=0,"",Uträkningsmall!F44)</f>
        <v/>
      </c>
      <c r="E9" s="5" t="str">
        <f>IF(Uträkningsmall!H44=0,"",Uträkningsmall!H44)</f>
        <v/>
      </c>
      <c r="F9" s="5" t="str">
        <f>IF(Uträkningsmall!J44=0,"",Uträkningsmall!J44)</f>
        <v/>
      </c>
      <c r="G9" s="5" t="str">
        <f>IF(Uträkningsmall!L44=0,"",Uträkningsmall!L44)</f>
        <v/>
      </c>
      <c r="H9" s="5" t="str">
        <f>IF(Uträkningsmall!N44=0,"",Uträkningsmall!N44)</f>
        <v/>
      </c>
      <c r="I9" s="5" t="str">
        <f>IF(Uträkningsmall!P44=0,"",Uträkningsmall!P44)</f>
        <v/>
      </c>
      <c r="J9" s="2"/>
      <c r="K9" s="10" t="s">
        <v>6</v>
      </c>
      <c r="L9" s="11" t="str">
        <f>IF($G$15=0,"",IF($L$4=$D$4,$D9,IF($L$4=$E$4,$E9,IF($L$4=$F$4,$F9,IF($L$4=$G$4,$G9,IF($L$4=$H$4,$H9,IF($L$4=$I$4,$I9)))))))</f>
        <v/>
      </c>
      <c r="M9" s="2"/>
      <c r="N9" s="2"/>
      <c r="O9" s="2"/>
    </row>
    <row r="10" spans="1:15" x14ac:dyDescent="0.35">
      <c r="A10" s="4" t="s">
        <v>2</v>
      </c>
      <c r="C10" s="2"/>
      <c r="D10" s="3" t="str">
        <f t="shared" ref="D10:I10" si="1">IF(D$9="","",_xlfn.RANK.EQ(D$9,$D$9:$I$9,1))</f>
        <v/>
      </c>
      <c r="E10" s="3" t="str">
        <f t="shared" si="1"/>
        <v/>
      </c>
      <c r="F10" s="3" t="str">
        <f t="shared" si="1"/>
        <v/>
      </c>
      <c r="G10" s="3" t="str">
        <f t="shared" si="1"/>
        <v/>
      </c>
      <c r="H10" s="3" t="str">
        <f t="shared" si="1"/>
        <v/>
      </c>
      <c r="I10" s="3" t="str">
        <f t="shared" si="1"/>
        <v/>
      </c>
      <c r="J10" s="2"/>
      <c r="K10" s="2"/>
      <c r="L10" s="2"/>
      <c r="M10" s="2"/>
      <c r="N10" s="2"/>
      <c r="O10" s="2"/>
    </row>
    <row r="11" spans="1:15" x14ac:dyDescent="0.35">
      <c r="A11" s="3"/>
      <c r="C11" s="2"/>
      <c r="D11" s="6" t="str">
        <f>IF(D$10="","",D$10+0.01)</f>
        <v/>
      </c>
      <c r="E11" s="6" t="str">
        <f>IF(E$10="","",E$10+0.02)</f>
        <v/>
      </c>
      <c r="F11" s="6" t="str">
        <f>IF(F$10="","",F$10+0.03)</f>
        <v/>
      </c>
      <c r="G11" s="6" t="str">
        <f>IF(G$10="","",G$10+0.04)</f>
        <v/>
      </c>
      <c r="H11" s="6" t="str">
        <f>IF(H$10="","",H$10+0.05)</f>
        <v/>
      </c>
      <c r="I11" s="6" t="str">
        <f>IF(I$10="","",I$10+0.06)</f>
        <v/>
      </c>
      <c r="J11" s="2"/>
      <c r="K11" s="2"/>
      <c r="L11" s="2"/>
      <c r="M11" s="2"/>
      <c r="N11" s="2"/>
      <c r="O11" s="2"/>
    </row>
    <row r="12" spans="1:15" x14ac:dyDescent="0.35">
      <c r="A12" s="3"/>
      <c r="C12" s="2"/>
      <c r="D12" s="3" t="str">
        <f t="shared" ref="D12:I12" si="2">IF(D$11="","",_xlfn.RANK.EQ(D$11,$D$11:$I$11,1))</f>
        <v/>
      </c>
      <c r="E12" s="3" t="str">
        <f t="shared" si="2"/>
        <v/>
      </c>
      <c r="F12" s="3" t="str">
        <f t="shared" si="2"/>
        <v/>
      </c>
      <c r="G12" s="3" t="str">
        <f t="shared" si="2"/>
        <v/>
      </c>
      <c r="H12" s="3" t="str">
        <f t="shared" si="2"/>
        <v/>
      </c>
      <c r="I12" s="3" t="str">
        <f t="shared" si="2"/>
        <v/>
      </c>
      <c r="J12" s="2"/>
      <c r="K12" s="2"/>
      <c r="L12" s="2"/>
      <c r="M12" s="2"/>
      <c r="N12" s="2"/>
      <c r="O12" s="2"/>
    </row>
    <row r="13" spans="1:15" x14ac:dyDescent="0.35">
      <c r="A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5">
      <c r="A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35">
      <c r="A15" s="3"/>
      <c r="C15" s="2"/>
      <c r="D15" s="2" t="s">
        <v>5</v>
      </c>
      <c r="E15" s="2" t="s">
        <v>6</v>
      </c>
      <c r="F15" s="2"/>
      <c r="G15" s="7">
        <f>SUM(Uträkningsmall!F44:P44)</f>
        <v>0</v>
      </c>
      <c r="H15" s="2"/>
      <c r="I15" s="2"/>
      <c r="J15" s="2"/>
      <c r="K15" s="2"/>
      <c r="L15" s="2"/>
      <c r="M15" s="2"/>
      <c r="N15" s="2"/>
      <c r="O15" s="2"/>
    </row>
    <row r="16" spans="1:15" x14ac:dyDescent="0.35">
      <c r="A16" s="4"/>
      <c r="C16" s="3">
        <v>1</v>
      </c>
      <c r="D16" s="3" t="str">
        <f t="shared" ref="D16:D21" si="3">IF($G$15=0,"",IF($D$12=$C16,$D$4,IF($E$12=$C16,$E$4,IF($F$12=$C16,$F$4,IF($G$12=$C16,$G$4,IF($H$12=$C16,$H$4,IF($I$12=$C16,$I$4)))))))</f>
        <v/>
      </c>
      <c r="E16" s="3" t="str">
        <f t="shared" ref="E16:E21" si="4">IF($G$15=0,"",IF($D$12=$C16,$D$9,IF($E$12=$C16,$E$9,IF($F$12=$C16,$F$9,IF($G$12=$C16,$G$9,IF($H$12=$C16,$H$9,IF($I$12=$C16,$I$9)))))))</f>
        <v/>
      </c>
      <c r="F16" s="3"/>
      <c r="G16" s="3"/>
      <c r="H16" s="3"/>
      <c r="I16" s="3"/>
      <c r="J16" s="2"/>
    </row>
    <row r="17" spans="1:15" x14ac:dyDescent="0.35">
      <c r="A17" s="4"/>
      <c r="C17" s="3">
        <v>2</v>
      </c>
      <c r="D17" s="3" t="str">
        <f t="shared" si="3"/>
        <v/>
      </c>
      <c r="E17" s="3" t="str">
        <f t="shared" si="4"/>
        <v/>
      </c>
      <c r="F17" s="3"/>
      <c r="G17" s="3"/>
      <c r="H17" s="3"/>
      <c r="I17" s="3"/>
      <c r="J17" s="2"/>
    </row>
    <row r="18" spans="1:15" x14ac:dyDescent="0.35">
      <c r="A18" s="4"/>
      <c r="C18" s="3">
        <v>3</v>
      </c>
      <c r="D18" s="3" t="str">
        <f t="shared" si="3"/>
        <v/>
      </c>
      <c r="E18" s="3" t="str">
        <f t="shared" si="4"/>
        <v/>
      </c>
      <c r="F18" s="3"/>
      <c r="G18" s="3"/>
      <c r="H18" s="3"/>
      <c r="I18" s="3"/>
      <c r="J18" s="2"/>
    </row>
    <row r="19" spans="1:15" x14ac:dyDescent="0.35">
      <c r="A19" s="4"/>
      <c r="C19" s="3">
        <v>4</v>
      </c>
      <c r="D19" s="3" t="str">
        <f t="shared" si="3"/>
        <v/>
      </c>
      <c r="E19" s="3" t="str">
        <f t="shared" si="4"/>
        <v/>
      </c>
      <c r="F19" s="3"/>
      <c r="G19" s="3"/>
      <c r="H19" s="3"/>
      <c r="I19" s="3"/>
      <c r="J19" s="2"/>
    </row>
    <row r="20" spans="1:15" x14ac:dyDescent="0.35">
      <c r="A20" s="4"/>
      <c r="C20" s="3">
        <v>5</v>
      </c>
      <c r="D20" s="3" t="str">
        <f t="shared" si="3"/>
        <v/>
      </c>
      <c r="E20" s="3" t="str">
        <f t="shared" si="4"/>
        <v/>
      </c>
      <c r="F20" s="3"/>
      <c r="G20" s="3"/>
      <c r="H20" s="3"/>
      <c r="I20" s="3"/>
      <c r="J20" s="2"/>
    </row>
    <row r="21" spans="1:15" x14ac:dyDescent="0.35">
      <c r="A21" s="4"/>
      <c r="C21" s="3">
        <v>6</v>
      </c>
      <c r="D21" s="3" t="str">
        <f t="shared" si="3"/>
        <v/>
      </c>
      <c r="E21" s="3" t="str">
        <f t="shared" si="4"/>
        <v/>
      </c>
      <c r="F21" s="3"/>
      <c r="G21" s="3"/>
      <c r="H21" s="3"/>
      <c r="I21" s="3"/>
      <c r="J21" s="2"/>
      <c r="K21" s="2"/>
      <c r="L21" s="2"/>
      <c r="M21" s="2"/>
      <c r="N21" s="2"/>
      <c r="O21" s="2"/>
    </row>
    <row r="22" spans="1:15" x14ac:dyDescent="0.35">
      <c r="A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</row>
    <row r="23" spans="1:15" x14ac:dyDescent="0.35">
      <c r="A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4" thickBot="1" x14ac:dyDescent="0.4">
      <c r="A24" s="3"/>
    </row>
    <row r="25" spans="1:15" x14ac:dyDescent="0.35">
      <c r="A25" s="3"/>
      <c r="D25" s="53" t="str">
        <f>IF(Uträkningsmall!$B$10='Avtalade priser'!$D$1,'Avtalade priser'!D$2,IF(Uträkningsmall!$B$10='Avtalade priser'!$J$1,'Avtalade priser'!J$2,IF(Uträkningsmall!$B$10='Avtalade priser'!$P$1,'Avtalade priser'!P$2,IF(Uträkningsmall!$B$10='Avtalade priser'!$V$1,'Avtalade priser'!V$2,IF(Uträkningsmall!$B$10='Avtalade priser'!$AB$1,'Avtalade priser'!AB$2,IF(Uträkningsmall!$B$10='Avtalade priser'!$AH$1,'Avtalade priser'!AH$2,""))))))</f>
        <v/>
      </c>
      <c r="E25" s="54" t="str">
        <f>IF(Uträkningsmall!$B$10='Avtalade priser'!$D$1,'Avtalade priser'!E$2,IF(Uträkningsmall!$B$10='Avtalade priser'!$J$1,'Avtalade priser'!K$2,IF(Uträkningsmall!$B$10='Avtalade priser'!$P$1,'Avtalade priser'!Q$2,IF(Uträkningsmall!$B$10='Avtalade priser'!$V$1,'Avtalade priser'!W$2,IF(Uträkningsmall!$B$10='Avtalade priser'!$AB$1,'Avtalade priser'!AC$2,IF(Uträkningsmall!$B$10='Avtalade priser'!$AH$1,'Avtalade priser'!AI$2,""))))))</f>
        <v/>
      </c>
      <c r="F25" s="54" t="str">
        <f>IF(Uträkningsmall!$B$10='Avtalade priser'!$D$1,'Avtalade priser'!F$2,IF(Uträkningsmall!$B$10='Avtalade priser'!$J$1,'Avtalade priser'!L$2,IF(Uträkningsmall!$B$10='Avtalade priser'!$P$1,'Avtalade priser'!R$2,IF(Uträkningsmall!$B$10='Avtalade priser'!$V$1,'Avtalade priser'!X$2,IF(Uträkningsmall!$B$10='Avtalade priser'!$AB$1,'Avtalade priser'!AD$2,IF(Uträkningsmall!$B$10='Avtalade priser'!$AH$1,'Avtalade priser'!AJ$2,""))))))</f>
        <v/>
      </c>
      <c r="G25" s="54" t="str">
        <f>IF(Uträkningsmall!$B$10='Avtalade priser'!$D$1,'Avtalade priser'!G$2,IF(Uträkningsmall!$B$10='Avtalade priser'!$J$1,'Avtalade priser'!M$2,IF(Uträkningsmall!$B$10='Avtalade priser'!$P$1,'Avtalade priser'!S$2,IF(Uträkningsmall!$B$10='Avtalade priser'!$V$1,'Avtalade priser'!Y$2,IF(Uträkningsmall!$B$10='Avtalade priser'!$AB$1,'Avtalade priser'!AE$2,IF(Uträkningsmall!$B$10='Avtalade priser'!$AH$1,'Avtalade priser'!AK$2,""))))))</f>
        <v/>
      </c>
      <c r="H25" s="54" t="str">
        <f>IF(Uträkningsmall!$B$10='Avtalade priser'!$D$1,'Avtalade priser'!H$2,IF(Uträkningsmall!$B$10='Avtalade priser'!$J$1,'Avtalade priser'!N$2,IF(Uträkningsmall!$B$10='Avtalade priser'!$P$1,'Avtalade priser'!T$2,IF(Uträkningsmall!$B$10='Avtalade priser'!$V$1,'Avtalade priser'!Z$2,IF(Uträkningsmall!$B$10='Avtalade priser'!$AB$1,'Avtalade priser'!AF$2,IF(Uträkningsmall!$B$10='Avtalade priser'!$AH$1,'Avtalade priser'!AL$2,""))))))</f>
        <v/>
      </c>
      <c r="I25" s="55" t="str">
        <f>IF(Uträkningsmall!$B$10='Avtalade priser'!$D$1,'Avtalade priser'!I$2,IF(Uträkningsmall!$B$10='Avtalade priser'!$J$1,'Avtalade priser'!O$2,IF(Uträkningsmall!$B$10='Avtalade priser'!$P$1,'Avtalade priser'!U$2,IF(Uträkningsmall!$B$10='Avtalade priser'!$V$1,'Avtalade priser'!AA$2,IF(Uträkningsmall!$B$10='Avtalade priser'!$AB$1,'Avtalade priser'!AG$2,IF(Uträkningsmall!$B$10='Avtalade priser'!$AH$1,'Avtalade priser'!AM$2,""))))))</f>
        <v/>
      </c>
    </row>
    <row r="26" spans="1:15" x14ac:dyDescent="0.35">
      <c r="A26" s="3"/>
      <c r="D26" s="56" t="str">
        <f>IF(Uträkningsmall!$B$10='Avtalade priser'!$D$1,'Avtalade priser'!D3,IF(Uträkningsmall!$B$10='Avtalade priser'!$J$1,'Avtalade priser'!J3,IF(Uträkningsmall!$B$10='Avtalade priser'!$P$1,'Avtalade priser'!P3,IF(Uträkningsmall!$B$10='Avtalade priser'!$V$1,'Avtalade priser'!V3,IF(Uträkningsmall!$B$10='Avtalade priser'!$AB$1,'Avtalade priser'!AB3,IF(Uträkningsmall!$B$10='Avtalade priser'!$AH$1,'Avtalade priser'!AH3,""))))))</f>
        <v/>
      </c>
      <c r="E26" s="3" t="str">
        <f>IF(Uträkningsmall!$B$10='Avtalade priser'!$D$1,'Avtalade priser'!E3,IF(Uträkningsmall!$B$10='Avtalade priser'!$J$1,'Avtalade priser'!K3,IF(Uträkningsmall!$B$10='Avtalade priser'!$P$1,'Avtalade priser'!Q3,IF(Uträkningsmall!$B$10='Avtalade priser'!$V$1,'Avtalade priser'!W3,IF(Uträkningsmall!$B$10='Avtalade priser'!$AB$1,'Avtalade priser'!AC3,IF(Uträkningsmall!$B$10='Avtalade priser'!$AH$1,'Avtalade priser'!AI3,""))))))</f>
        <v/>
      </c>
      <c r="F26" s="3" t="str">
        <f>IF(Uträkningsmall!$B$10='Avtalade priser'!$D$1,'Avtalade priser'!F3,IF(Uträkningsmall!$B$10='Avtalade priser'!$J$1,'Avtalade priser'!L3,IF(Uträkningsmall!$B$10='Avtalade priser'!$P$1,'Avtalade priser'!R3,IF(Uträkningsmall!$B$10='Avtalade priser'!$V$1,'Avtalade priser'!X3,IF(Uträkningsmall!$B$10='Avtalade priser'!$AB$1,'Avtalade priser'!AD3,IF(Uträkningsmall!$B$10='Avtalade priser'!$AH$1,'Avtalade priser'!AJ3,""))))))</f>
        <v/>
      </c>
      <c r="G26" s="3" t="str">
        <f>IF(Uträkningsmall!$B$10='Avtalade priser'!$D$1,'Avtalade priser'!G3,IF(Uträkningsmall!$B$10='Avtalade priser'!$J$1,'Avtalade priser'!M3,IF(Uträkningsmall!$B$10='Avtalade priser'!$P$1,'Avtalade priser'!S3,IF(Uträkningsmall!$B$10='Avtalade priser'!$V$1,'Avtalade priser'!Y3,IF(Uträkningsmall!$B$10='Avtalade priser'!$AB$1,'Avtalade priser'!AE3,IF(Uträkningsmall!$B$10='Avtalade priser'!$AH$1,'Avtalade priser'!AK3,""))))))</f>
        <v/>
      </c>
      <c r="H26" s="3" t="str">
        <f>IF(Uträkningsmall!$B$10='Avtalade priser'!$D$1,'Avtalade priser'!H3,IF(Uträkningsmall!$B$10='Avtalade priser'!$J$1,'Avtalade priser'!N3,IF(Uträkningsmall!$B$10='Avtalade priser'!$P$1,'Avtalade priser'!T3,IF(Uträkningsmall!$B$10='Avtalade priser'!$V$1,'Avtalade priser'!Z3,IF(Uträkningsmall!$B$10='Avtalade priser'!$AB$1,'Avtalade priser'!AF3,IF(Uträkningsmall!$B$10='Avtalade priser'!$AH$1,'Avtalade priser'!AL3,""))))))</f>
        <v/>
      </c>
      <c r="I26" s="57" t="str">
        <f>IF(Uträkningsmall!$B$10='Avtalade priser'!$D$1,'Avtalade priser'!I3,IF(Uträkningsmall!$B$10='Avtalade priser'!$J$1,'Avtalade priser'!O3,IF(Uträkningsmall!$B$10='Avtalade priser'!$P$1,'Avtalade priser'!U3,IF(Uträkningsmall!$B$10='Avtalade priser'!$V$1,'Avtalade priser'!AA3,IF(Uträkningsmall!$B$10='Avtalade priser'!$AB$1,'Avtalade priser'!AG3,IF(Uträkningsmall!$B$10='Avtalade priser'!$AH$1,'Avtalade priser'!AM3,""))))))</f>
        <v/>
      </c>
    </row>
    <row r="27" spans="1:15" x14ac:dyDescent="0.35">
      <c r="A27" s="3"/>
      <c r="D27" s="56" t="str">
        <f>IF(Uträkningsmall!$B$10='Avtalade priser'!$D$1,'Avtalade priser'!D4,IF(Uträkningsmall!$B$10='Avtalade priser'!$J$1,'Avtalade priser'!J4,IF(Uträkningsmall!$B$10='Avtalade priser'!$P$1,'Avtalade priser'!P4,IF(Uträkningsmall!$B$10='Avtalade priser'!$V$1,'Avtalade priser'!V4,IF(Uträkningsmall!$B$10='Avtalade priser'!$AB$1,'Avtalade priser'!AB4,IF(Uträkningsmall!$B$10='Avtalade priser'!$AH$1,'Avtalade priser'!AH4,""))))))</f>
        <v/>
      </c>
      <c r="E27" s="3" t="str">
        <f>IF(Uträkningsmall!$B$10='Avtalade priser'!$D$1,'Avtalade priser'!E4,IF(Uträkningsmall!$B$10='Avtalade priser'!$J$1,'Avtalade priser'!K4,IF(Uträkningsmall!$B$10='Avtalade priser'!$P$1,'Avtalade priser'!Q4,IF(Uträkningsmall!$B$10='Avtalade priser'!$V$1,'Avtalade priser'!W4,IF(Uträkningsmall!$B$10='Avtalade priser'!$AB$1,'Avtalade priser'!AC4,IF(Uträkningsmall!$B$10='Avtalade priser'!$AH$1,'Avtalade priser'!AI4,""))))))</f>
        <v/>
      </c>
      <c r="F27" s="3" t="str">
        <f>IF(Uträkningsmall!$B$10='Avtalade priser'!$D$1,'Avtalade priser'!F4,IF(Uträkningsmall!$B$10='Avtalade priser'!$J$1,'Avtalade priser'!L4,IF(Uträkningsmall!$B$10='Avtalade priser'!$P$1,'Avtalade priser'!R4,IF(Uträkningsmall!$B$10='Avtalade priser'!$V$1,'Avtalade priser'!X4,IF(Uträkningsmall!$B$10='Avtalade priser'!$AB$1,'Avtalade priser'!AD4,IF(Uträkningsmall!$B$10='Avtalade priser'!$AH$1,'Avtalade priser'!AJ4,""))))))</f>
        <v/>
      </c>
      <c r="G27" s="3" t="str">
        <f>IF(Uträkningsmall!$B$10='Avtalade priser'!$D$1,'Avtalade priser'!G4,IF(Uträkningsmall!$B$10='Avtalade priser'!$J$1,'Avtalade priser'!M4,IF(Uträkningsmall!$B$10='Avtalade priser'!$P$1,'Avtalade priser'!S4,IF(Uträkningsmall!$B$10='Avtalade priser'!$V$1,'Avtalade priser'!Y4,IF(Uträkningsmall!$B$10='Avtalade priser'!$AB$1,'Avtalade priser'!AE4,IF(Uträkningsmall!$B$10='Avtalade priser'!$AH$1,'Avtalade priser'!AK4,""))))))</f>
        <v/>
      </c>
      <c r="H27" s="3" t="str">
        <f>IF(Uträkningsmall!$B$10='Avtalade priser'!$D$1,'Avtalade priser'!H4,IF(Uträkningsmall!$B$10='Avtalade priser'!$J$1,'Avtalade priser'!N4,IF(Uträkningsmall!$B$10='Avtalade priser'!$P$1,'Avtalade priser'!T4,IF(Uträkningsmall!$B$10='Avtalade priser'!$V$1,'Avtalade priser'!Z4,IF(Uträkningsmall!$B$10='Avtalade priser'!$AB$1,'Avtalade priser'!AF4,IF(Uträkningsmall!$B$10='Avtalade priser'!$AH$1,'Avtalade priser'!AL4,""))))))</f>
        <v/>
      </c>
      <c r="I27" s="57" t="str">
        <f>IF(Uträkningsmall!$B$10='Avtalade priser'!$D$1,'Avtalade priser'!I4,IF(Uträkningsmall!$B$10='Avtalade priser'!$J$1,'Avtalade priser'!O4,IF(Uträkningsmall!$B$10='Avtalade priser'!$P$1,'Avtalade priser'!U4,IF(Uträkningsmall!$B$10='Avtalade priser'!$V$1,'Avtalade priser'!AA4,IF(Uträkningsmall!$B$10='Avtalade priser'!$AB$1,'Avtalade priser'!AG4,IF(Uträkningsmall!$B$10='Avtalade priser'!$AH$1,'Avtalade priser'!AM4,""))))))</f>
        <v/>
      </c>
    </row>
    <row r="28" spans="1:15" x14ac:dyDescent="0.35">
      <c r="A28" s="3"/>
      <c r="D28" s="56" t="str">
        <f>IF(Uträkningsmall!$B$10='Avtalade priser'!$D$1,'Avtalade priser'!D5,IF(Uträkningsmall!$B$10='Avtalade priser'!$J$1,'Avtalade priser'!J5,IF(Uträkningsmall!$B$10='Avtalade priser'!$P$1,'Avtalade priser'!P5,IF(Uträkningsmall!$B$10='Avtalade priser'!$V$1,'Avtalade priser'!V5,IF(Uträkningsmall!$B$10='Avtalade priser'!$AB$1,'Avtalade priser'!AB5,IF(Uträkningsmall!$B$10='Avtalade priser'!$AH$1,'Avtalade priser'!AH5,""))))))</f>
        <v/>
      </c>
      <c r="E28" s="3" t="str">
        <f>IF(Uträkningsmall!$B$10='Avtalade priser'!$D$1,'Avtalade priser'!E5,IF(Uträkningsmall!$B$10='Avtalade priser'!$J$1,'Avtalade priser'!K5,IF(Uträkningsmall!$B$10='Avtalade priser'!$P$1,'Avtalade priser'!Q5,IF(Uträkningsmall!$B$10='Avtalade priser'!$V$1,'Avtalade priser'!W5,IF(Uträkningsmall!$B$10='Avtalade priser'!$AB$1,'Avtalade priser'!AC5,IF(Uträkningsmall!$B$10='Avtalade priser'!$AH$1,'Avtalade priser'!AI5,""))))))</f>
        <v/>
      </c>
      <c r="F28" s="3" t="str">
        <f>IF(Uträkningsmall!$B$10='Avtalade priser'!$D$1,'Avtalade priser'!F5,IF(Uträkningsmall!$B$10='Avtalade priser'!$J$1,'Avtalade priser'!L5,IF(Uträkningsmall!$B$10='Avtalade priser'!$P$1,'Avtalade priser'!R5,IF(Uträkningsmall!$B$10='Avtalade priser'!$V$1,'Avtalade priser'!X5,IF(Uträkningsmall!$B$10='Avtalade priser'!$AB$1,'Avtalade priser'!AD5,IF(Uträkningsmall!$B$10='Avtalade priser'!$AH$1,'Avtalade priser'!AJ5,""))))))</f>
        <v/>
      </c>
      <c r="G28" s="3" t="str">
        <f>IF(Uträkningsmall!$B$10='Avtalade priser'!$D$1,'Avtalade priser'!G5,IF(Uträkningsmall!$B$10='Avtalade priser'!$J$1,'Avtalade priser'!M5,IF(Uträkningsmall!$B$10='Avtalade priser'!$P$1,'Avtalade priser'!S5,IF(Uträkningsmall!$B$10='Avtalade priser'!$V$1,'Avtalade priser'!Y5,IF(Uträkningsmall!$B$10='Avtalade priser'!$AB$1,'Avtalade priser'!AE5,IF(Uträkningsmall!$B$10='Avtalade priser'!$AH$1,'Avtalade priser'!AK5,""))))))</f>
        <v/>
      </c>
      <c r="H28" s="3" t="str">
        <f>IF(Uträkningsmall!$B$10='Avtalade priser'!$D$1,'Avtalade priser'!H5,IF(Uträkningsmall!$B$10='Avtalade priser'!$J$1,'Avtalade priser'!N5,IF(Uträkningsmall!$B$10='Avtalade priser'!$P$1,'Avtalade priser'!T5,IF(Uträkningsmall!$B$10='Avtalade priser'!$V$1,'Avtalade priser'!Z5,IF(Uträkningsmall!$B$10='Avtalade priser'!$AB$1,'Avtalade priser'!AF5,IF(Uträkningsmall!$B$10='Avtalade priser'!$AH$1,'Avtalade priser'!AL5,""))))))</f>
        <v/>
      </c>
      <c r="I28" s="57" t="str">
        <f>IF(Uträkningsmall!$B$10='Avtalade priser'!$D$1,'Avtalade priser'!I5,IF(Uträkningsmall!$B$10='Avtalade priser'!$J$1,'Avtalade priser'!O5,IF(Uträkningsmall!$B$10='Avtalade priser'!$P$1,'Avtalade priser'!U5,IF(Uträkningsmall!$B$10='Avtalade priser'!$V$1,'Avtalade priser'!AA5,IF(Uträkningsmall!$B$10='Avtalade priser'!$AB$1,'Avtalade priser'!AG5,IF(Uträkningsmall!$B$10='Avtalade priser'!$AH$1,'Avtalade priser'!AM5,""))))))</f>
        <v/>
      </c>
    </row>
    <row r="29" spans="1:15" x14ac:dyDescent="0.35">
      <c r="A29" s="3"/>
      <c r="D29" s="56" t="str">
        <f>IF(Uträkningsmall!$B$10='Avtalade priser'!$D$1,'Avtalade priser'!D6,IF(Uträkningsmall!$B$10='Avtalade priser'!$J$1,'Avtalade priser'!J6,IF(Uträkningsmall!$B$10='Avtalade priser'!$P$1,'Avtalade priser'!P6,IF(Uträkningsmall!$B$10='Avtalade priser'!$V$1,'Avtalade priser'!V6,IF(Uträkningsmall!$B$10='Avtalade priser'!$AB$1,'Avtalade priser'!AB6,IF(Uträkningsmall!$B$10='Avtalade priser'!$AH$1,'Avtalade priser'!AH6,""))))))</f>
        <v/>
      </c>
      <c r="E29" s="3" t="str">
        <f>IF(Uträkningsmall!$B$10='Avtalade priser'!$D$1,'Avtalade priser'!E6,IF(Uträkningsmall!$B$10='Avtalade priser'!$J$1,'Avtalade priser'!K6,IF(Uträkningsmall!$B$10='Avtalade priser'!$P$1,'Avtalade priser'!Q6,IF(Uträkningsmall!$B$10='Avtalade priser'!$V$1,'Avtalade priser'!W6,IF(Uträkningsmall!$B$10='Avtalade priser'!$AB$1,'Avtalade priser'!AC6,IF(Uträkningsmall!$B$10='Avtalade priser'!$AH$1,'Avtalade priser'!AI6,""))))))</f>
        <v/>
      </c>
      <c r="F29" s="3" t="str">
        <f>IF(Uträkningsmall!$B$10='Avtalade priser'!$D$1,'Avtalade priser'!F6,IF(Uträkningsmall!$B$10='Avtalade priser'!$J$1,'Avtalade priser'!L6,IF(Uträkningsmall!$B$10='Avtalade priser'!$P$1,'Avtalade priser'!R6,IF(Uträkningsmall!$B$10='Avtalade priser'!$V$1,'Avtalade priser'!X6,IF(Uträkningsmall!$B$10='Avtalade priser'!$AB$1,'Avtalade priser'!AD6,IF(Uträkningsmall!$B$10='Avtalade priser'!$AH$1,'Avtalade priser'!AJ6,""))))))</f>
        <v/>
      </c>
      <c r="G29" s="3" t="str">
        <f>IF(Uträkningsmall!$B$10='Avtalade priser'!$D$1,'Avtalade priser'!G6,IF(Uträkningsmall!$B$10='Avtalade priser'!$J$1,'Avtalade priser'!M6,IF(Uträkningsmall!$B$10='Avtalade priser'!$P$1,'Avtalade priser'!S6,IF(Uträkningsmall!$B$10='Avtalade priser'!$V$1,'Avtalade priser'!Y6,IF(Uträkningsmall!$B$10='Avtalade priser'!$AB$1,'Avtalade priser'!AE6,IF(Uträkningsmall!$B$10='Avtalade priser'!$AH$1,'Avtalade priser'!AK6,""))))))</f>
        <v/>
      </c>
      <c r="H29" s="3" t="str">
        <f>IF(Uträkningsmall!$B$10='Avtalade priser'!$D$1,'Avtalade priser'!H6,IF(Uträkningsmall!$B$10='Avtalade priser'!$J$1,'Avtalade priser'!N6,IF(Uträkningsmall!$B$10='Avtalade priser'!$P$1,'Avtalade priser'!T6,IF(Uträkningsmall!$B$10='Avtalade priser'!$V$1,'Avtalade priser'!Z6,IF(Uträkningsmall!$B$10='Avtalade priser'!$AB$1,'Avtalade priser'!AF6,IF(Uträkningsmall!$B$10='Avtalade priser'!$AH$1,'Avtalade priser'!AL6,""))))))</f>
        <v/>
      </c>
      <c r="I29" s="57" t="str">
        <f>IF(Uträkningsmall!$B$10='Avtalade priser'!$D$1,'Avtalade priser'!I6,IF(Uträkningsmall!$B$10='Avtalade priser'!$J$1,'Avtalade priser'!O6,IF(Uträkningsmall!$B$10='Avtalade priser'!$P$1,'Avtalade priser'!U6,IF(Uträkningsmall!$B$10='Avtalade priser'!$V$1,'Avtalade priser'!AA6,IF(Uträkningsmall!$B$10='Avtalade priser'!$AB$1,'Avtalade priser'!AG6,IF(Uträkningsmall!$B$10='Avtalade priser'!$AH$1,'Avtalade priser'!AM6,""))))))</f>
        <v/>
      </c>
    </row>
    <row r="30" spans="1:15" x14ac:dyDescent="0.35">
      <c r="A30" s="3"/>
      <c r="D30" s="56" t="str">
        <f>IF(Uträkningsmall!$B$10='Avtalade priser'!$D$1,'Avtalade priser'!D7,IF(Uträkningsmall!$B$10='Avtalade priser'!$J$1,'Avtalade priser'!J7,IF(Uträkningsmall!$B$10='Avtalade priser'!$P$1,'Avtalade priser'!P7,IF(Uträkningsmall!$B$10='Avtalade priser'!$V$1,'Avtalade priser'!V7,IF(Uträkningsmall!$B$10='Avtalade priser'!$AB$1,'Avtalade priser'!AB7,IF(Uträkningsmall!$B$10='Avtalade priser'!$AH$1,'Avtalade priser'!AH7,""))))))</f>
        <v/>
      </c>
      <c r="E30" s="3" t="str">
        <f>IF(Uträkningsmall!$B$10='Avtalade priser'!$D$1,'Avtalade priser'!E7,IF(Uträkningsmall!$B$10='Avtalade priser'!$J$1,'Avtalade priser'!K7,IF(Uträkningsmall!$B$10='Avtalade priser'!$P$1,'Avtalade priser'!Q7,IF(Uträkningsmall!$B$10='Avtalade priser'!$V$1,'Avtalade priser'!W7,IF(Uträkningsmall!$B$10='Avtalade priser'!$AB$1,'Avtalade priser'!AC7,IF(Uträkningsmall!$B$10='Avtalade priser'!$AH$1,'Avtalade priser'!AI7,""))))))</f>
        <v/>
      </c>
      <c r="F30" s="3" t="str">
        <f>IF(Uträkningsmall!$B$10='Avtalade priser'!$D$1,'Avtalade priser'!F7,IF(Uträkningsmall!$B$10='Avtalade priser'!$J$1,'Avtalade priser'!L7,IF(Uträkningsmall!$B$10='Avtalade priser'!$P$1,'Avtalade priser'!R7,IF(Uträkningsmall!$B$10='Avtalade priser'!$V$1,'Avtalade priser'!X7,IF(Uträkningsmall!$B$10='Avtalade priser'!$AB$1,'Avtalade priser'!AD7,IF(Uträkningsmall!$B$10='Avtalade priser'!$AH$1,'Avtalade priser'!AJ7,""))))))</f>
        <v/>
      </c>
      <c r="G30" s="3" t="str">
        <f>IF(Uträkningsmall!$B$10='Avtalade priser'!$D$1,'Avtalade priser'!G7,IF(Uträkningsmall!$B$10='Avtalade priser'!$J$1,'Avtalade priser'!M7,IF(Uträkningsmall!$B$10='Avtalade priser'!$P$1,'Avtalade priser'!S7,IF(Uträkningsmall!$B$10='Avtalade priser'!$V$1,'Avtalade priser'!Y7,IF(Uträkningsmall!$B$10='Avtalade priser'!$AB$1,'Avtalade priser'!AE7,IF(Uträkningsmall!$B$10='Avtalade priser'!$AH$1,'Avtalade priser'!AK7,""))))))</f>
        <v/>
      </c>
      <c r="H30" s="3" t="str">
        <f>IF(Uträkningsmall!$B$10='Avtalade priser'!$D$1,'Avtalade priser'!H7,IF(Uträkningsmall!$B$10='Avtalade priser'!$J$1,'Avtalade priser'!N7,IF(Uträkningsmall!$B$10='Avtalade priser'!$P$1,'Avtalade priser'!T7,IF(Uträkningsmall!$B$10='Avtalade priser'!$V$1,'Avtalade priser'!Z7,IF(Uträkningsmall!$B$10='Avtalade priser'!$AB$1,'Avtalade priser'!AF7,IF(Uträkningsmall!$B$10='Avtalade priser'!$AH$1,'Avtalade priser'!AL7,""))))))</f>
        <v/>
      </c>
      <c r="I30" s="57" t="str">
        <f>IF(Uträkningsmall!$B$10='Avtalade priser'!$D$1,'Avtalade priser'!I7,IF(Uträkningsmall!$B$10='Avtalade priser'!$J$1,'Avtalade priser'!O7,IF(Uträkningsmall!$B$10='Avtalade priser'!$P$1,'Avtalade priser'!U7,IF(Uträkningsmall!$B$10='Avtalade priser'!$V$1,'Avtalade priser'!AA7,IF(Uträkningsmall!$B$10='Avtalade priser'!$AB$1,'Avtalade priser'!AG7,IF(Uträkningsmall!$B$10='Avtalade priser'!$AH$1,'Avtalade priser'!AM7,""))))))</f>
        <v/>
      </c>
    </row>
    <row r="31" spans="1:15" x14ac:dyDescent="0.35">
      <c r="A31" s="3"/>
      <c r="D31" s="56" t="str">
        <f>IF(Uträkningsmall!$B$10='Avtalade priser'!$D$1,'Avtalade priser'!D8,IF(Uträkningsmall!$B$10='Avtalade priser'!$J$1,'Avtalade priser'!J8,IF(Uträkningsmall!$B$10='Avtalade priser'!$P$1,'Avtalade priser'!P8,IF(Uträkningsmall!$B$10='Avtalade priser'!$V$1,'Avtalade priser'!V8,IF(Uträkningsmall!$B$10='Avtalade priser'!$AB$1,'Avtalade priser'!AB8,IF(Uträkningsmall!$B$10='Avtalade priser'!$AH$1,'Avtalade priser'!AH8,""))))))</f>
        <v/>
      </c>
      <c r="E31" s="3" t="str">
        <f>IF(Uträkningsmall!$B$10='Avtalade priser'!$D$1,'Avtalade priser'!E8,IF(Uträkningsmall!$B$10='Avtalade priser'!$J$1,'Avtalade priser'!K8,IF(Uträkningsmall!$B$10='Avtalade priser'!$P$1,'Avtalade priser'!Q8,IF(Uträkningsmall!$B$10='Avtalade priser'!$V$1,'Avtalade priser'!W8,IF(Uträkningsmall!$B$10='Avtalade priser'!$AB$1,'Avtalade priser'!AC8,IF(Uträkningsmall!$B$10='Avtalade priser'!$AH$1,'Avtalade priser'!AI8,""))))))</f>
        <v/>
      </c>
      <c r="F31" s="3" t="str">
        <f>IF(Uträkningsmall!$B$10='Avtalade priser'!$D$1,'Avtalade priser'!F8,IF(Uträkningsmall!$B$10='Avtalade priser'!$J$1,'Avtalade priser'!L8,IF(Uträkningsmall!$B$10='Avtalade priser'!$P$1,'Avtalade priser'!R8,IF(Uträkningsmall!$B$10='Avtalade priser'!$V$1,'Avtalade priser'!X8,IF(Uträkningsmall!$B$10='Avtalade priser'!$AB$1,'Avtalade priser'!AD8,IF(Uträkningsmall!$B$10='Avtalade priser'!$AH$1,'Avtalade priser'!AJ8,""))))))</f>
        <v/>
      </c>
      <c r="G31" s="3" t="str">
        <f>IF(Uträkningsmall!$B$10='Avtalade priser'!$D$1,'Avtalade priser'!G8,IF(Uträkningsmall!$B$10='Avtalade priser'!$J$1,'Avtalade priser'!M8,IF(Uträkningsmall!$B$10='Avtalade priser'!$P$1,'Avtalade priser'!S8,IF(Uträkningsmall!$B$10='Avtalade priser'!$V$1,'Avtalade priser'!Y8,IF(Uträkningsmall!$B$10='Avtalade priser'!$AB$1,'Avtalade priser'!AE8,IF(Uträkningsmall!$B$10='Avtalade priser'!$AH$1,'Avtalade priser'!AK8,""))))))</f>
        <v/>
      </c>
      <c r="H31" s="3" t="str">
        <f>IF(Uträkningsmall!$B$10='Avtalade priser'!$D$1,'Avtalade priser'!H8,IF(Uträkningsmall!$B$10='Avtalade priser'!$J$1,'Avtalade priser'!N8,IF(Uträkningsmall!$B$10='Avtalade priser'!$P$1,'Avtalade priser'!T8,IF(Uträkningsmall!$B$10='Avtalade priser'!$V$1,'Avtalade priser'!Z8,IF(Uträkningsmall!$B$10='Avtalade priser'!$AB$1,'Avtalade priser'!AF8,IF(Uträkningsmall!$B$10='Avtalade priser'!$AH$1,'Avtalade priser'!AL8,""))))))</f>
        <v/>
      </c>
      <c r="I31" s="57" t="str">
        <f>IF(Uträkningsmall!$B$10='Avtalade priser'!$D$1,'Avtalade priser'!I8,IF(Uträkningsmall!$B$10='Avtalade priser'!$J$1,'Avtalade priser'!O8,IF(Uträkningsmall!$B$10='Avtalade priser'!$P$1,'Avtalade priser'!U8,IF(Uträkningsmall!$B$10='Avtalade priser'!$V$1,'Avtalade priser'!AA8,IF(Uträkningsmall!$B$10='Avtalade priser'!$AB$1,'Avtalade priser'!AG8,IF(Uträkningsmall!$B$10='Avtalade priser'!$AH$1,'Avtalade priser'!AM8,""))))))</f>
        <v/>
      </c>
    </row>
    <row r="32" spans="1:15" x14ac:dyDescent="0.35">
      <c r="A32" s="3"/>
      <c r="D32" s="56" t="str">
        <f>IF(Uträkningsmall!$B$10='Avtalade priser'!$D$1,'Avtalade priser'!D9,IF(Uträkningsmall!$B$10='Avtalade priser'!$J$1,'Avtalade priser'!J9,IF(Uträkningsmall!$B$10='Avtalade priser'!$P$1,'Avtalade priser'!P9,IF(Uträkningsmall!$B$10='Avtalade priser'!$V$1,'Avtalade priser'!V9,IF(Uträkningsmall!$B$10='Avtalade priser'!$AB$1,'Avtalade priser'!AB9,IF(Uträkningsmall!$B$10='Avtalade priser'!$AH$1,'Avtalade priser'!AH9,""))))))</f>
        <v/>
      </c>
      <c r="E32" s="3" t="str">
        <f>IF(Uträkningsmall!$B$10='Avtalade priser'!$D$1,'Avtalade priser'!E9,IF(Uträkningsmall!$B$10='Avtalade priser'!$J$1,'Avtalade priser'!K9,IF(Uträkningsmall!$B$10='Avtalade priser'!$P$1,'Avtalade priser'!Q9,IF(Uträkningsmall!$B$10='Avtalade priser'!$V$1,'Avtalade priser'!W9,IF(Uträkningsmall!$B$10='Avtalade priser'!$AB$1,'Avtalade priser'!AC9,IF(Uträkningsmall!$B$10='Avtalade priser'!$AH$1,'Avtalade priser'!AI9,""))))))</f>
        <v/>
      </c>
      <c r="F32" s="3" t="str">
        <f>IF(Uträkningsmall!$B$10='Avtalade priser'!$D$1,'Avtalade priser'!F9,IF(Uträkningsmall!$B$10='Avtalade priser'!$J$1,'Avtalade priser'!L9,IF(Uträkningsmall!$B$10='Avtalade priser'!$P$1,'Avtalade priser'!R9,IF(Uträkningsmall!$B$10='Avtalade priser'!$V$1,'Avtalade priser'!X9,IF(Uträkningsmall!$B$10='Avtalade priser'!$AB$1,'Avtalade priser'!AD9,IF(Uträkningsmall!$B$10='Avtalade priser'!$AH$1,'Avtalade priser'!AJ9,""))))))</f>
        <v/>
      </c>
      <c r="G32" s="3" t="str">
        <f>IF(Uträkningsmall!$B$10='Avtalade priser'!$D$1,'Avtalade priser'!G9,IF(Uträkningsmall!$B$10='Avtalade priser'!$J$1,'Avtalade priser'!M9,IF(Uträkningsmall!$B$10='Avtalade priser'!$P$1,'Avtalade priser'!S9,IF(Uträkningsmall!$B$10='Avtalade priser'!$V$1,'Avtalade priser'!Y9,IF(Uträkningsmall!$B$10='Avtalade priser'!$AB$1,'Avtalade priser'!AE9,IF(Uträkningsmall!$B$10='Avtalade priser'!$AH$1,'Avtalade priser'!AK9,""))))))</f>
        <v/>
      </c>
      <c r="H32" s="3" t="str">
        <f>IF(Uträkningsmall!$B$10='Avtalade priser'!$D$1,'Avtalade priser'!H9,IF(Uträkningsmall!$B$10='Avtalade priser'!$J$1,'Avtalade priser'!N9,IF(Uträkningsmall!$B$10='Avtalade priser'!$P$1,'Avtalade priser'!T9,IF(Uträkningsmall!$B$10='Avtalade priser'!$V$1,'Avtalade priser'!Z9,IF(Uträkningsmall!$B$10='Avtalade priser'!$AB$1,'Avtalade priser'!AF9,IF(Uträkningsmall!$B$10='Avtalade priser'!$AH$1,'Avtalade priser'!AL9,""))))))</f>
        <v/>
      </c>
      <c r="I32" s="57" t="str">
        <f>IF(Uträkningsmall!$B$10='Avtalade priser'!$D$1,'Avtalade priser'!I9,IF(Uträkningsmall!$B$10='Avtalade priser'!$J$1,'Avtalade priser'!O9,IF(Uträkningsmall!$B$10='Avtalade priser'!$P$1,'Avtalade priser'!U9,IF(Uträkningsmall!$B$10='Avtalade priser'!$V$1,'Avtalade priser'!AA9,IF(Uträkningsmall!$B$10='Avtalade priser'!$AB$1,'Avtalade priser'!AG9,IF(Uträkningsmall!$B$10='Avtalade priser'!$AH$1,'Avtalade priser'!AM9,""))))))</f>
        <v/>
      </c>
    </row>
    <row r="33" spans="1:9" x14ac:dyDescent="0.35">
      <c r="A33" s="3"/>
      <c r="D33" s="56" t="str">
        <f>IF(Uträkningsmall!$B$10='Avtalade priser'!$D$1,'Avtalade priser'!D10,IF(Uträkningsmall!$B$10='Avtalade priser'!$J$1,'Avtalade priser'!J10,IF(Uträkningsmall!$B$10='Avtalade priser'!$P$1,'Avtalade priser'!P10,IF(Uträkningsmall!$B$10='Avtalade priser'!$V$1,'Avtalade priser'!V10,IF(Uträkningsmall!$B$10='Avtalade priser'!$AB$1,'Avtalade priser'!AB10,IF(Uträkningsmall!$B$10='Avtalade priser'!$AH$1,'Avtalade priser'!AH10,""))))))</f>
        <v/>
      </c>
      <c r="E33" s="3" t="str">
        <f>IF(Uträkningsmall!$B$10='Avtalade priser'!$D$1,'Avtalade priser'!E10,IF(Uträkningsmall!$B$10='Avtalade priser'!$J$1,'Avtalade priser'!K10,IF(Uträkningsmall!$B$10='Avtalade priser'!$P$1,'Avtalade priser'!Q10,IF(Uträkningsmall!$B$10='Avtalade priser'!$V$1,'Avtalade priser'!W10,IF(Uträkningsmall!$B$10='Avtalade priser'!$AB$1,'Avtalade priser'!AC10,IF(Uträkningsmall!$B$10='Avtalade priser'!$AH$1,'Avtalade priser'!AI10,""))))))</f>
        <v/>
      </c>
      <c r="F33" s="3" t="str">
        <f>IF(Uträkningsmall!$B$10='Avtalade priser'!$D$1,'Avtalade priser'!F10,IF(Uträkningsmall!$B$10='Avtalade priser'!$J$1,'Avtalade priser'!L10,IF(Uträkningsmall!$B$10='Avtalade priser'!$P$1,'Avtalade priser'!R10,IF(Uträkningsmall!$B$10='Avtalade priser'!$V$1,'Avtalade priser'!X10,IF(Uträkningsmall!$B$10='Avtalade priser'!$AB$1,'Avtalade priser'!AD10,IF(Uträkningsmall!$B$10='Avtalade priser'!$AH$1,'Avtalade priser'!AJ10,""))))))</f>
        <v/>
      </c>
      <c r="G33" s="3" t="str">
        <f>IF(Uträkningsmall!$B$10='Avtalade priser'!$D$1,'Avtalade priser'!G10,IF(Uträkningsmall!$B$10='Avtalade priser'!$J$1,'Avtalade priser'!M10,IF(Uträkningsmall!$B$10='Avtalade priser'!$P$1,'Avtalade priser'!S10,IF(Uträkningsmall!$B$10='Avtalade priser'!$V$1,'Avtalade priser'!Y10,IF(Uträkningsmall!$B$10='Avtalade priser'!$AB$1,'Avtalade priser'!AE10,IF(Uträkningsmall!$B$10='Avtalade priser'!$AH$1,'Avtalade priser'!AK10,""))))))</f>
        <v/>
      </c>
      <c r="H33" s="3" t="str">
        <f>IF(Uträkningsmall!$B$10='Avtalade priser'!$D$1,'Avtalade priser'!H10,IF(Uträkningsmall!$B$10='Avtalade priser'!$J$1,'Avtalade priser'!N10,IF(Uträkningsmall!$B$10='Avtalade priser'!$P$1,'Avtalade priser'!T10,IF(Uträkningsmall!$B$10='Avtalade priser'!$V$1,'Avtalade priser'!Z10,IF(Uträkningsmall!$B$10='Avtalade priser'!$AB$1,'Avtalade priser'!AF10,IF(Uträkningsmall!$B$10='Avtalade priser'!$AH$1,'Avtalade priser'!AL10,""))))))</f>
        <v/>
      </c>
      <c r="I33" s="57" t="str">
        <f>IF(Uträkningsmall!$B$10='Avtalade priser'!$D$1,'Avtalade priser'!I10,IF(Uträkningsmall!$B$10='Avtalade priser'!$J$1,'Avtalade priser'!O10,IF(Uträkningsmall!$B$10='Avtalade priser'!$P$1,'Avtalade priser'!U10,IF(Uträkningsmall!$B$10='Avtalade priser'!$V$1,'Avtalade priser'!AA10,IF(Uträkningsmall!$B$10='Avtalade priser'!$AB$1,'Avtalade priser'!AG10,IF(Uträkningsmall!$B$10='Avtalade priser'!$AH$1,'Avtalade priser'!AM10,""))))))</f>
        <v/>
      </c>
    </row>
    <row r="34" spans="1:9" x14ac:dyDescent="0.35">
      <c r="A34" s="3"/>
      <c r="D34" s="56" t="str">
        <f>IF(Uträkningsmall!$B$10='Avtalade priser'!$D$1,'Avtalade priser'!D11,IF(Uträkningsmall!$B$10='Avtalade priser'!$J$1,'Avtalade priser'!J11,IF(Uträkningsmall!$B$10='Avtalade priser'!$P$1,'Avtalade priser'!P11,IF(Uträkningsmall!$B$10='Avtalade priser'!$V$1,'Avtalade priser'!V11,IF(Uträkningsmall!$B$10='Avtalade priser'!$AB$1,'Avtalade priser'!AB11,IF(Uträkningsmall!$B$10='Avtalade priser'!$AH$1,'Avtalade priser'!AH11,""))))))</f>
        <v/>
      </c>
      <c r="E34" s="3" t="str">
        <f>IF(Uträkningsmall!$B$10='Avtalade priser'!$D$1,'Avtalade priser'!E11,IF(Uträkningsmall!$B$10='Avtalade priser'!$J$1,'Avtalade priser'!K11,IF(Uträkningsmall!$B$10='Avtalade priser'!$P$1,'Avtalade priser'!Q11,IF(Uträkningsmall!$B$10='Avtalade priser'!$V$1,'Avtalade priser'!W11,IF(Uträkningsmall!$B$10='Avtalade priser'!$AB$1,'Avtalade priser'!AC11,IF(Uträkningsmall!$B$10='Avtalade priser'!$AH$1,'Avtalade priser'!AI11,""))))))</f>
        <v/>
      </c>
      <c r="F34" s="3" t="str">
        <f>IF(Uträkningsmall!$B$10='Avtalade priser'!$D$1,'Avtalade priser'!F11,IF(Uträkningsmall!$B$10='Avtalade priser'!$J$1,'Avtalade priser'!L11,IF(Uträkningsmall!$B$10='Avtalade priser'!$P$1,'Avtalade priser'!R11,IF(Uträkningsmall!$B$10='Avtalade priser'!$V$1,'Avtalade priser'!X11,IF(Uträkningsmall!$B$10='Avtalade priser'!$AB$1,'Avtalade priser'!AD11,IF(Uträkningsmall!$B$10='Avtalade priser'!$AH$1,'Avtalade priser'!AJ11,""))))))</f>
        <v/>
      </c>
      <c r="G34" s="3" t="str">
        <f>IF(Uträkningsmall!$B$10='Avtalade priser'!$D$1,'Avtalade priser'!G11,IF(Uträkningsmall!$B$10='Avtalade priser'!$J$1,'Avtalade priser'!M11,IF(Uträkningsmall!$B$10='Avtalade priser'!$P$1,'Avtalade priser'!S11,IF(Uträkningsmall!$B$10='Avtalade priser'!$V$1,'Avtalade priser'!Y11,IF(Uträkningsmall!$B$10='Avtalade priser'!$AB$1,'Avtalade priser'!AE11,IF(Uträkningsmall!$B$10='Avtalade priser'!$AH$1,'Avtalade priser'!AK11,""))))))</f>
        <v/>
      </c>
      <c r="H34" s="3" t="str">
        <f>IF(Uträkningsmall!$B$10='Avtalade priser'!$D$1,'Avtalade priser'!H11,IF(Uträkningsmall!$B$10='Avtalade priser'!$J$1,'Avtalade priser'!N11,IF(Uträkningsmall!$B$10='Avtalade priser'!$P$1,'Avtalade priser'!T11,IF(Uträkningsmall!$B$10='Avtalade priser'!$V$1,'Avtalade priser'!Z11,IF(Uträkningsmall!$B$10='Avtalade priser'!$AB$1,'Avtalade priser'!AF11,IF(Uträkningsmall!$B$10='Avtalade priser'!$AH$1,'Avtalade priser'!AL11,""))))))</f>
        <v/>
      </c>
      <c r="I34" s="57" t="str">
        <f>IF(Uträkningsmall!$B$10='Avtalade priser'!$D$1,'Avtalade priser'!I11,IF(Uträkningsmall!$B$10='Avtalade priser'!$J$1,'Avtalade priser'!O11,IF(Uträkningsmall!$B$10='Avtalade priser'!$P$1,'Avtalade priser'!U11,IF(Uträkningsmall!$B$10='Avtalade priser'!$V$1,'Avtalade priser'!AA11,IF(Uträkningsmall!$B$10='Avtalade priser'!$AB$1,'Avtalade priser'!AG11,IF(Uträkningsmall!$B$10='Avtalade priser'!$AH$1,'Avtalade priser'!AM11,""))))))</f>
        <v/>
      </c>
    </row>
    <row r="35" spans="1:9" x14ac:dyDescent="0.35">
      <c r="D35" s="56" t="str">
        <f>IF(Uträkningsmall!$B$10='Avtalade priser'!$D$1,'Avtalade priser'!D12,IF(Uträkningsmall!$B$10='Avtalade priser'!$J$1,'Avtalade priser'!J12,IF(Uträkningsmall!$B$10='Avtalade priser'!$P$1,'Avtalade priser'!P12,IF(Uträkningsmall!$B$10='Avtalade priser'!$V$1,'Avtalade priser'!V12,IF(Uträkningsmall!$B$10='Avtalade priser'!$AB$1,'Avtalade priser'!AB12,IF(Uträkningsmall!$B$10='Avtalade priser'!$AH$1,'Avtalade priser'!AH12,""))))))</f>
        <v/>
      </c>
      <c r="E35" s="3" t="str">
        <f>IF(Uträkningsmall!$B$10='Avtalade priser'!$D$1,'Avtalade priser'!E12,IF(Uträkningsmall!$B$10='Avtalade priser'!$J$1,'Avtalade priser'!K12,IF(Uträkningsmall!$B$10='Avtalade priser'!$P$1,'Avtalade priser'!Q12,IF(Uträkningsmall!$B$10='Avtalade priser'!$V$1,'Avtalade priser'!W12,IF(Uträkningsmall!$B$10='Avtalade priser'!$AB$1,'Avtalade priser'!AC12,IF(Uträkningsmall!$B$10='Avtalade priser'!$AH$1,'Avtalade priser'!AI12,""))))))</f>
        <v/>
      </c>
      <c r="F35" s="3" t="str">
        <f>IF(Uträkningsmall!$B$10='Avtalade priser'!$D$1,'Avtalade priser'!F12,IF(Uträkningsmall!$B$10='Avtalade priser'!$J$1,'Avtalade priser'!L12,IF(Uträkningsmall!$B$10='Avtalade priser'!$P$1,'Avtalade priser'!R12,IF(Uträkningsmall!$B$10='Avtalade priser'!$V$1,'Avtalade priser'!X12,IF(Uträkningsmall!$B$10='Avtalade priser'!$AB$1,'Avtalade priser'!AD12,IF(Uträkningsmall!$B$10='Avtalade priser'!$AH$1,'Avtalade priser'!AJ12,""))))))</f>
        <v/>
      </c>
      <c r="G35" s="3" t="str">
        <f>IF(Uträkningsmall!$B$10='Avtalade priser'!$D$1,'Avtalade priser'!G12,IF(Uträkningsmall!$B$10='Avtalade priser'!$J$1,'Avtalade priser'!M12,IF(Uträkningsmall!$B$10='Avtalade priser'!$P$1,'Avtalade priser'!S12,IF(Uträkningsmall!$B$10='Avtalade priser'!$V$1,'Avtalade priser'!Y12,IF(Uträkningsmall!$B$10='Avtalade priser'!$AB$1,'Avtalade priser'!AE12,IF(Uträkningsmall!$B$10='Avtalade priser'!$AH$1,'Avtalade priser'!AK12,""))))))</f>
        <v/>
      </c>
      <c r="H35" s="3" t="str">
        <f>IF(Uträkningsmall!$B$10='Avtalade priser'!$D$1,'Avtalade priser'!H12,IF(Uträkningsmall!$B$10='Avtalade priser'!$J$1,'Avtalade priser'!N12,IF(Uträkningsmall!$B$10='Avtalade priser'!$P$1,'Avtalade priser'!T12,IF(Uträkningsmall!$B$10='Avtalade priser'!$V$1,'Avtalade priser'!Z12,IF(Uträkningsmall!$B$10='Avtalade priser'!$AB$1,'Avtalade priser'!AF12,IF(Uträkningsmall!$B$10='Avtalade priser'!$AH$1,'Avtalade priser'!AL12,""))))))</f>
        <v/>
      </c>
      <c r="I35" s="57" t="str">
        <f>IF(Uträkningsmall!$B$10='Avtalade priser'!$D$1,'Avtalade priser'!I12,IF(Uträkningsmall!$B$10='Avtalade priser'!$J$1,'Avtalade priser'!O12,IF(Uträkningsmall!$B$10='Avtalade priser'!$P$1,'Avtalade priser'!U12,IF(Uträkningsmall!$B$10='Avtalade priser'!$V$1,'Avtalade priser'!AA12,IF(Uträkningsmall!$B$10='Avtalade priser'!$AB$1,'Avtalade priser'!AG12,IF(Uträkningsmall!$B$10='Avtalade priser'!$AH$1,'Avtalade priser'!AM12,""))))))</f>
        <v/>
      </c>
    </row>
    <row r="36" spans="1:9" x14ac:dyDescent="0.35">
      <c r="D36" s="56" t="str">
        <f>IF(Uträkningsmall!$B$10='Avtalade priser'!$D$1,'Avtalade priser'!D13,IF(Uträkningsmall!$B$10='Avtalade priser'!$J$1,'Avtalade priser'!J13,IF(Uträkningsmall!$B$10='Avtalade priser'!$P$1,'Avtalade priser'!P13,IF(Uträkningsmall!$B$10='Avtalade priser'!$V$1,'Avtalade priser'!V13,IF(Uträkningsmall!$B$10='Avtalade priser'!$AB$1,'Avtalade priser'!AB13,IF(Uträkningsmall!$B$10='Avtalade priser'!$AH$1,'Avtalade priser'!AH13,""))))))</f>
        <v/>
      </c>
      <c r="E36" s="3" t="str">
        <f>IF(Uträkningsmall!$B$10='Avtalade priser'!$D$1,'Avtalade priser'!E13,IF(Uträkningsmall!$B$10='Avtalade priser'!$J$1,'Avtalade priser'!K13,IF(Uträkningsmall!$B$10='Avtalade priser'!$P$1,'Avtalade priser'!Q13,IF(Uträkningsmall!$B$10='Avtalade priser'!$V$1,'Avtalade priser'!W13,IF(Uträkningsmall!$B$10='Avtalade priser'!$AB$1,'Avtalade priser'!AC13,IF(Uträkningsmall!$B$10='Avtalade priser'!$AH$1,'Avtalade priser'!AI13,""))))))</f>
        <v/>
      </c>
      <c r="F36" s="3" t="str">
        <f>IF(Uträkningsmall!$B$10='Avtalade priser'!$D$1,'Avtalade priser'!F13,IF(Uträkningsmall!$B$10='Avtalade priser'!$J$1,'Avtalade priser'!L13,IF(Uträkningsmall!$B$10='Avtalade priser'!$P$1,'Avtalade priser'!R13,IF(Uträkningsmall!$B$10='Avtalade priser'!$V$1,'Avtalade priser'!X13,IF(Uträkningsmall!$B$10='Avtalade priser'!$AB$1,'Avtalade priser'!AD13,IF(Uträkningsmall!$B$10='Avtalade priser'!$AH$1,'Avtalade priser'!AJ13,""))))))</f>
        <v/>
      </c>
      <c r="G36" s="3" t="str">
        <f>IF(Uträkningsmall!$B$10='Avtalade priser'!$D$1,'Avtalade priser'!G13,IF(Uträkningsmall!$B$10='Avtalade priser'!$J$1,'Avtalade priser'!M13,IF(Uträkningsmall!$B$10='Avtalade priser'!$P$1,'Avtalade priser'!S13,IF(Uträkningsmall!$B$10='Avtalade priser'!$V$1,'Avtalade priser'!Y13,IF(Uträkningsmall!$B$10='Avtalade priser'!$AB$1,'Avtalade priser'!AE13,IF(Uträkningsmall!$B$10='Avtalade priser'!$AH$1,'Avtalade priser'!AK13,""))))))</f>
        <v/>
      </c>
      <c r="H36" s="3" t="str">
        <f>IF(Uträkningsmall!$B$10='Avtalade priser'!$D$1,'Avtalade priser'!H13,IF(Uträkningsmall!$B$10='Avtalade priser'!$J$1,'Avtalade priser'!N13,IF(Uträkningsmall!$B$10='Avtalade priser'!$P$1,'Avtalade priser'!T13,IF(Uträkningsmall!$B$10='Avtalade priser'!$V$1,'Avtalade priser'!Z13,IF(Uträkningsmall!$B$10='Avtalade priser'!$AB$1,'Avtalade priser'!AF13,IF(Uträkningsmall!$B$10='Avtalade priser'!$AH$1,'Avtalade priser'!AL13,""))))))</f>
        <v/>
      </c>
      <c r="I36" s="57" t="str">
        <f>IF(Uträkningsmall!$B$10='Avtalade priser'!$D$1,'Avtalade priser'!I13,IF(Uträkningsmall!$B$10='Avtalade priser'!$J$1,'Avtalade priser'!O13,IF(Uträkningsmall!$B$10='Avtalade priser'!$P$1,'Avtalade priser'!U13,IF(Uträkningsmall!$B$10='Avtalade priser'!$V$1,'Avtalade priser'!AA13,IF(Uträkningsmall!$B$10='Avtalade priser'!$AB$1,'Avtalade priser'!AG13,IF(Uträkningsmall!$B$10='Avtalade priser'!$AH$1,'Avtalade priser'!AM13,""))))))</f>
        <v/>
      </c>
    </row>
    <row r="37" spans="1:9" x14ac:dyDescent="0.35">
      <c r="D37" s="56" t="str">
        <f>IF(Uträkningsmall!$B$10='Avtalade priser'!$D$1,'Avtalade priser'!D14,IF(Uträkningsmall!$B$10='Avtalade priser'!$J$1,'Avtalade priser'!J14,IF(Uträkningsmall!$B$10='Avtalade priser'!$P$1,'Avtalade priser'!P14,IF(Uträkningsmall!$B$10='Avtalade priser'!$V$1,'Avtalade priser'!V14,IF(Uträkningsmall!$B$10='Avtalade priser'!$AB$1,'Avtalade priser'!AB14,IF(Uträkningsmall!$B$10='Avtalade priser'!$AH$1,'Avtalade priser'!AH14,""))))))</f>
        <v/>
      </c>
      <c r="E37" s="3" t="str">
        <f>IF(Uträkningsmall!$B$10='Avtalade priser'!$D$1,'Avtalade priser'!E14,IF(Uträkningsmall!$B$10='Avtalade priser'!$J$1,'Avtalade priser'!K14,IF(Uträkningsmall!$B$10='Avtalade priser'!$P$1,'Avtalade priser'!Q14,IF(Uträkningsmall!$B$10='Avtalade priser'!$V$1,'Avtalade priser'!W14,IF(Uträkningsmall!$B$10='Avtalade priser'!$AB$1,'Avtalade priser'!AC14,IF(Uträkningsmall!$B$10='Avtalade priser'!$AH$1,'Avtalade priser'!AI14,""))))))</f>
        <v/>
      </c>
      <c r="F37" s="3" t="str">
        <f>IF(Uträkningsmall!$B$10='Avtalade priser'!$D$1,'Avtalade priser'!F14,IF(Uträkningsmall!$B$10='Avtalade priser'!$J$1,'Avtalade priser'!L14,IF(Uträkningsmall!$B$10='Avtalade priser'!$P$1,'Avtalade priser'!R14,IF(Uträkningsmall!$B$10='Avtalade priser'!$V$1,'Avtalade priser'!X14,IF(Uträkningsmall!$B$10='Avtalade priser'!$AB$1,'Avtalade priser'!AD14,IF(Uträkningsmall!$B$10='Avtalade priser'!$AH$1,'Avtalade priser'!AJ14,""))))))</f>
        <v/>
      </c>
      <c r="G37" s="3" t="str">
        <f>IF(Uträkningsmall!$B$10='Avtalade priser'!$D$1,'Avtalade priser'!G14,IF(Uträkningsmall!$B$10='Avtalade priser'!$J$1,'Avtalade priser'!M14,IF(Uträkningsmall!$B$10='Avtalade priser'!$P$1,'Avtalade priser'!S14,IF(Uträkningsmall!$B$10='Avtalade priser'!$V$1,'Avtalade priser'!Y14,IF(Uträkningsmall!$B$10='Avtalade priser'!$AB$1,'Avtalade priser'!AE14,IF(Uträkningsmall!$B$10='Avtalade priser'!$AH$1,'Avtalade priser'!AK14,""))))))</f>
        <v/>
      </c>
      <c r="H37" s="3" t="str">
        <f>IF(Uträkningsmall!$B$10='Avtalade priser'!$D$1,'Avtalade priser'!H14,IF(Uträkningsmall!$B$10='Avtalade priser'!$J$1,'Avtalade priser'!N14,IF(Uträkningsmall!$B$10='Avtalade priser'!$P$1,'Avtalade priser'!T14,IF(Uträkningsmall!$B$10='Avtalade priser'!$V$1,'Avtalade priser'!Z14,IF(Uträkningsmall!$B$10='Avtalade priser'!$AB$1,'Avtalade priser'!AF14,IF(Uträkningsmall!$B$10='Avtalade priser'!$AH$1,'Avtalade priser'!AL14,""))))))</f>
        <v/>
      </c>
      <c r="I37" s="57" t="str">
        <f>IF(Uträkningsmall!$B$10='Avtalade priser'!$D$1,'Avtalade priser'!I14,IF(Uträkningsmall!$B$10='Avtalade priser'!$J$1,'Avtalade priser'!O14,IF(Uträkningsmall!$B$10='Avtalade priser'!$P$1,'Avtalade priser'!U14,IF(Uträkningsmall!$B$10='Avtalade priser'!$V$1,'Avtalade priser'!AA14,IF(Uträkningsmall!$B$10='Avtalade priser'!$AB$1,'Avtalade priser'!AG14,IF(Uträkningsmall!$B$10='Avtalade priser'!$AH$1,'Avtalade priser'!AM14,""))))))</f>
        <v/>
      </c>
    </row>
    <row r="38" spans="1:9" x14ac:dyDescent="0.35">
      <c r="D38" s="56" t="str">
        <f>IF(Uträkningsmall!$B$10='Avtalade priser'!$D$1,'Avtalade priser'!D15,IF(Uträkningsmall!$B$10='Avtalade priser'!$J$1,'Avtalade priser'!J15,IF(Uträkningsmall!$B$10='Avtalade priser'!$P$1,'Avtalade priser'!P15,IF(Uträkningsmall!$B$10='Avtalade priser'!$V$1,'Avtalade priser'!V15,IF(Uträkningsmall!$B$10='Avtalade priser'!$AB$1,'Avtalade priser'!AB15,IF(Uträkningsmall!$B$10='Avtalade priser'!$AH$1,'Avtalade priser'!AH15,""))))))</f>
        <v/>
      </c>
      <c r="E38" s="3" t="str">
        <f>IF(Uträkningsmall!$B$10='Avtalade priser'!$D$1,'Avtalade priser'!E15,IF(Uträkningsmall!$B$10='Avtalade priser'!$J$1,'Avtalade priser'!K15,IF(Uträkningsmall!$B$10='Avtalade priser'!$P$1,'Avtalade priser'!Q15,IF(Uträkningsmall!$B$10='Avtalade priser'!$V$1,'Avtalade priser'!W15,IF(Uträkningsmall!$B$10='Avtalade priser'!$AB$1,'Avtalade priser'!AC15,IF(Uträkningsmall!$B$10='Avtalade priser'!$AH$1,'Avtalade priser'!AI15,""))))))</f>
        <v/>
      </c>
      <c r="F38" s="3" t="str">
        <f>IF(Uträkningsmall!$B$10='Avtalade priser'!$D$1,'Avtalade priser'!F15,IF(Uträkningsmall!$B$10='Avtalade priser'!$J$1,'Avtalade priser'!L15,IF(Uträkningsmall!$B$10='Avtalade priser'!$P$1,'Avtalade priser'!R15,IF(Uträkningsmall!$B$10='Avtalade priser'!$V$1,'Avtalade priser'!X15,IF(Uträkningsmall!$B$10='Avtalade priser'!$AB$1,'Avtalade priser'!AD15,IF(Uträkningsmall!$B$10='Avtalade priser'!$AH$1,'Avtalade priser'!AJ15,""))))))</f>
        <v/>
      </c>
      <c r="G38" s="3" t="str">
        <f>IF(Uträkningsmall!$B$10='Avtalade priser'!$D$1,'Avtalade priser'!G15,IF(Uträkningsmall!$B$10='Avtalade priser'!$J$1,'Avtalade priser'!M15,IF(Uträkningsmall!$B$10='Avtalade priser'!$P$1,'Avtalade priser'!S15,IF(Uträkningsmall!$B$10='Avtalade priser'!$V$1,'Avtalade priser'!Y15,IF(Uträkningsmall!$B$10='Avtalade priser'!$AB$1,'Avtalade priser'!AE15,IF(Uträkningsmall!$B$10='Avtalade priser'!$AH$1,'Avtalade priser'!AK15,""))))))</f>
        <v/>
      </c>
      <c r="H38" s="3" t="str">
        <f>IF(Uträkningsmall!$B$10='Avtalade priser'!$D$1,'Avtalade priser'!H15,IF(Uträkningsmall!$B$10='Avtalade priser'!$J$1,'Avtalade priser'!N15,IF(Uträkningsmall!$B$10='Avtalade priser'!$P$1,'Avtalade priser'!T15,IF(Uträkningsmall!$B$10='Avtalade priser'!$V$1,'Avtalade priser'!Z15,IF(Uträkningsmall!$B$10='Avtalade priser'!$AB$1,'Avtalade priser'!AF15,IF(Uträkningsmall!$B$10='Avtalade priser'!$AH$1,'Avtalade priser'!AL15,""))))))</f>
        <v/>
      </c>
      <c r="I38" s="57" t="str">
        <f>IF(Uträkningsmall!$B$10='Avtalade priser'!$D$1,'Avtalade priser'!I15,IF(Uträkningsmall!$B$10='Avtalade priser'!$J$1,'Avtalade priser'!O15,IF(Uträkningsmall!$B$10='Avtalade priser'!$P$1,'Avtalade priser'!U15,IF(Uträkningsmall!$B$10='Avtalade priser'!$V$1,'Avtalade priser'!AA15,IF(Uträkningsmall!$B$10='Avtalade priser'!$AB$1,'Avtalade priser'!AG15,IF(Uträkningsmall!$B$10='Avtalade priser'!$AH$1,'Avtalade priser'!AM15,""))))))</f>
        <v/>
      </c>
    </row>
    <row r="39" spans="1:9" x14ac:dyDescent="0.35">
      <c r="D39" s="56" t="str">
        <f>IF(Uträkningsmall!$B$10='Avtalade priser'!$D$1,'Avtalade priser'!D16,IF(Uträkningsmall!$B$10='Avtalade priser'!$J$1,'Avtalade priser'!J16,IF(Uträkningsmall!$B$10='Avtalade priser'!$P$1,'Avtalade priser'!P16,IF(Uträkningsmall!$B$10='Avtalade priser'!$V$1,'Avtalade priser'!V16,IF(Uträkningsmall!$B$10='Avtalade priser'!$AB$1,'Avtalade priser'!AB16,IF(Uträkningsmall!$B$10='Avtalade priser'!$AH$1,'Avtalade priser'!AH16,""))))))</f>
        <v/>
      </c>
      <c r="E39" s="3" t="str">
        <f>IF(Uträkningsmall!$B$10='Avtalade priser'!$D$1,'Avtalade priser'!E16,IF(Uträkningsmall!$B$10='Avtalade priser'!$J$1,'Avtalade priser'!K16,IF(Uträkningsmall!$B$10='Avtalade priser'!$P$1,'Avtalade priser'!Q16,IF(Uträkningsmall!$B$10='Avtalade priser'!$V$1,'Avtalade priser'!W16,IF(Uträkningsmall!$B$10='Avtalade priser'!$AB$1,'Avtalade priser'!AC16,IF(Uträkningsmall!$B$10='Avtalade priser'!$AH$1,'Avtalade priser'!AI16,""))))))</f>
        <v/>
      </c>
      <c r="F39" s="3" t="str">
        <f>IF(Uträkningsmall!$B$10='Avtalade priser'!$D$1,'Avtalade priser'!F16,IF(Uträkningsmall!$B$10='Avtalade priser'!$J$1,'Avtalade priser'!L16,IF(Uträkningsmall!$B$10='Avtalade priser'!$P$1,'Avtalade priser'!R16,IF(Uträkningsmall!$B$10='Avtalade priser'!$V$1,'Avtalade priser'!X16,IF(Uträkningsmall!$B$10='Avtalade priser'!$AB$1,'Avtalade priser'!AD16,IF(Uträkningsmall!$B$10='Avtalade priser'!$AH$1,'Avtalade priser'!AJ16,""))))))</f>
        <v/>
      </c>
      <c r="G39" s="3" t="str">
        <f>IF(Uträkningsmall!$B$10='Avtalade priser'!$D$1,'Avtalade priser'!G16,IF(Uträkningsmall!$B$10='Avtalade priser'!$J$1,'Avtalade priser'!M16,IF(Uträkningsmall!$B$10='Avtalade priser'!$P$1,'Avtalade priser'!S16,IF(Uträkningsmall!$B$10='Avtalade priser'!$V$1,'Avtalade priser'!Y16,IF(Uträkningsmall!$B$10='Avtalade priser'!$AB$1,'Avtalade priser'!AE16,IF(Uträkningsmall!$B$10='Avtalade priser'!$AH$1,'Avtalade priser'!AK16,""))))))</f>
        <v/>
      </c>
      <c r="H39" s="3" t="str">
        <f>IF(Uträkningsmall!$B$10='Avtalade priser'!$D$1,'Avtalade priser'!H16,IF(Uträkningsmall!$B$10='Avtalade priser'!$J$1,'Avtalade priser'!N16,IF(Uträkningsmall!$B$10='Avtalade priser'!$P$1,'Avtalade priser'!T16,IF(Uträkningsmall!$B$10='Avtalade priser'!$V$1,'Avtalade priser'!Z16,IF(Uträkningsmall!$B$10='Avtalade priser'!$AB$1,'Avtalade priser'!AF16,IF(Uträkningsmall!$B$10='Avtalade priser'!$AH$1,'Avtalade priser'!AL16,""))))))</f>
        <v/>
      </c>
      <c r="I39" s="57" t="str">
        <f>IF(Uträkningsmall!$B$10='Avtalade priser'!$D$1,'Avtalade priser'!I16,IF(Uträkningsmall!$B$10='Avtalade priser'!$J$1,'Avtalade priser'!O16,IF(Uträkningsmall!$B$10='Avtalade priser'!$P$1,'Avtalade priser'!U16,IF(Uträkningsmall!$B$10='Avtalade priser'!$V$1,'Avtalade priser'!AA16,IF(Uträkningsmall!$B$10='Avtalade priser'!$AB$1,'Avtalade priser'!AG16,IF(Uträkningsmall!$B$10='Avtalade priser'!$AH$1,'Avtalade priser'!AM16,""))))))</f>
        <v/>
      </c>
    </row>
    <row r="40" spans="1:9" x14ac:dyDescent="0.35">
      <c r="D40" s="56" t="str">
        <f>IF(Uträkningsmall!$B$10='Avtalade priser'!$D$1,'Avtalade priser'!D17,IF(Uträkningsmall!$B$10='Avtalade priser'!$J$1,'Avtalade priser'!J17,IF(Uträkningsmall!$B$10='Avtalade priser'!$P$1,'Avtalade priser'!P17,IF(Uträkningsmall!$B$10='Avtalade priser'!$V$1,'Avtalade priser'!V17,IF(Uträkningsmall!$B$10='Avtalade priser'!$AB$1,'Avtalade priser'!AB17,IF(Uträkningsmall!$B$10='Avtalade priser'!$AH$1,'Avtalade priser'!AH17,""))))))</f>
        <v/>
      </c>
      <c r="E40" s="3" t="str">
        <f>IF(Uträkningsmall!$B$10='Avtalade priser'!$D$1,'Avtalade priser'!E17,IF(Uträkningsmall!$B$10='Avtalade priser'!$J$1,'Avtalade priser'!K17,IF(Uträkningsmall!$B$10='Avtalade priser'!$P$1,'Avtalade priser'!Q17,IF(Uträkningsmall!$B$10='Avtalade priser'!$V$1,'Avtalade priser'!W17,IF(Uträkningsmall!$B$10='Avtalade priser'!$AB$1,'Avtalade priser'!AC17,IF(Uträkningsmall!$B$10='Avtalade priser'!$AH$1,'Avtalade priser'!AI17,""))))))</f>
        <v/>
      </c>
      <c r="F40" s="3" t="str">
        <f>IF(Uträkningsmall!$B$10='Avtalade priser'!$D$1,'Avtalade priser'!F17,IF(Uträkningsmall!$B$10='Avtalade priser'!$J$1,'Avtalade priser'!L17,IF(Uträkningsmall!$B$10='Avtalade priser'!$P$1,'Avtalade priser'!R17,IF(Uträkningsmall!$B$10='Avtalade priser'!$V$1,'Avtalade priser'!X17,IF(Uträkningsmall!$B$10='Avtalade priser'!$AB$1,'Avtalade priser'!AD17,IF(Uträkningsmall!$B$10='Avtalade priser'!$AH$1,'Avtalade priser'!AJ17,""))))))</f>
        <v/>
      </c>
      <c r="G40" s="3" t="str">
        <f>IF(Uträkningsmall!$B$10='Avtalade priser'!$D$1,'Avtalade priser'!G17,IF(Uträkningsmall!$B$10='Avtalade priser'!$J$1,'Avtalade priser'!M17,IF(Uträkningsmall!$B$10='Avtalade priser'!$P$1,'Avtalade priser'!S17,IF(Uträkningsmall!$B$10='Avtalade priser'!$V$1,'Avtalade priser'!Y17,IF(Uträkningsmall!$B$10='Avtalade priser'!$AB$1,'Avtalade priser'!AE17,IF(Uträkningsmall!$B$10='Avtalade priser'!$AH$1,'Avtalade priser'!AK17,""))))))</f>
        <v/>
      </c>
      <c r="H40" s="3" t="str">
        <f>IF(Uträkningsmall!$B$10='Avtalade priser'!$D$1,'Avtalade priser'!H17,IF(Uträkningsmall!$B$10='Avtalade priser'!$J$1,'Avtalade priser'!N17,IF(Uträkningsmall!$B$10='Avtalade priser'!$P$1,'Avtalade priser'!T17,IF(Uträkningsmall!$B$10='Avtalade priser'!$V$1,'Avtalade priser'!Z17,IF(Uträkningsmall!$B$10='Avtalade priser'!$AB$1,'Avtalade priser'!AF17,IF(Uträkningsmall!$B$10='Avtalade priser'!$AH$1,'Avtalade priser'!AL17,""))))))</f>
        <v/>
      </c>
      <c r="I40" s="57" t="str">
        <f>IF(Uträkningsmall!$B$10='Avtalade priser'!$D$1,'Avtalade priser'!I17,IF(Uträkningsmall!$B$10='Avtalade priser'!$J$1,'Avtalade priser'!O17,IF(Uträkningsmall!$B$10='Avtalade priser'!$P$1,'Avtalade priser'!U17,IF(Uträkningsmall!$B$10='Avtalade priser'!$V$1,'Avtalade priser'!AA17,IF(Uträkningsmall!$B$10='Avtalade priser'!$AB$1,'Avtalade priser'!AG17,IF(Uträkningsmall!$B$10='Avtalade priser'!$AH$1,'Avtalade priser'!AM17,""))))))</f>
        <v/>
      </c>
    </row>
    <row r="41" spans="1:9" x14ac:dyDescent="0.35">
      <c r="D41" s="56" t="str">
        <f>IF(Uträkningsmall!$B$10='Avtalade priser'!$D$1,'Avtalade priser'!D18,IF(Uträkningsmall!$B$10='Avtalade priser'!$J$1,'Avtalade priser'!J18,IF(Uträkningsmall!$B$10='Avtalade priser'!$P$1,'Avtalade priser'!P18,IF(Uträkningsmall!$B$10='Avtalade priser'!$V$1,'Avtalade priser'!V18,IF(Uträkningsmall!$B$10='Avtalade priser'!$AB$1,'Avtalade priser'!AB18,IF(Uträkningsmall!$B$10='Avtalade priser'!$AH$1,'Avtalade priser'!AH18,""))))))</f>
        <v/>
      </c>
      <c r="E41" s="3" t="str">
        <f>IF(Uträkningsmall!$B$10='Avtalade priser'!$D$1,'Avtalade priser'!E18,IF(Uträkningsmall!$B$10='Avtalade priser'!$J$1,'Avtalade priser'!K18,IF(Uträkningsmall!$B$10='Avtalade priser'!$P$1,'Avtalade priser'!Q18,IF(Uträkningsmall!$B$10='Avtalade priser'!$V$1,'Avtalade priser'!W18,IF(Uträkningsmall!$B$10='Avtalade priser'!$AB$1,'Avtalade priser'!AC18,IF(Uträkningsmall!$B$10='Avtalade priser'!$AH$1,'Avtalade priser'!AI18,""))))))</f>
        <v/>
      </c>
      <c r="F41" s="3" t="str">
        <f>IF(Uträkningsmall!$B$10='Avtalade priser'!$D$1,'Avtalade priser'!F18,IF(Uträkningsmall!$B$10='Avtalade priser'!$J$1,'Avtalade priser'!L18,IF(Uträkningsmall!$B$10='Avtalade priser'!$P$1,'Avtalade priser'!R18,IF(Uträkningsmall!$B$10='Avtalade priser'!$V$1,'Avtalade priser'!X18,IF(Uträkningsmall!$B$10='Avtalade priser'!$AB$1,'Avtalade priser'!AD18,IF(Uträkningsmall!$B$10='Avtalade priser'!$AH$1,'Avtalade priser'!AJ18,""))))))</f>
        <v/>
      </c>
      <c r="G41" s="3" t="str">
        <f>IF(Uträkningsmall!$B$10='Avtalade priser'!$D$1,'Avtalade priser'!G18,IF(Uträkningsmall!$B$10='Avtalade priser'!$J$1,'Avtalade priser'!M18,IF(Uträkningsmall!$B$10='Avtalade priser'!$P$1,'Avtalade priser'!S18,IF(Uträkningsmall!$B$10='Avtalade priser'!$V$1,'Avtalade priser'!Y18,IF(Uträkningsmall!$B$10='Avtalade priser'!$AB$1,'Avtalade priser'!AE18,IF(Uträkningsmall!$B$10='Avtalade priser'!$AH$1,'Avtalade priser'!AK18,""))))))</f>
        <v/>
      </c>
      <c r="H41" s="3" t="str">
        <f>IF(Uträkningsmall!$B$10='Avtalade priser'!$D$1,'Avtalade priser'!H18,IF(Uträkningsmall!$B$10='Avtalade priser'!$J$1,'Avtalade priser'!N18,IF(Uträkningsmall!$B$10='Avtalade priser'!$P$1,'Avtalade priser'!T18,IF(Uträkningsmall!$B$10='Avtalade priser'!$V$1,'Avtalade priser'!Z18,IF(Uträkningsmall!$B$10='Avtalade priser'!$AB$1,'Avtalade priser'!AF18,IF(Uträkningsmall!$B$10='Avtalade priser'!$AH$1,'Avtalade priser'!AL18,""))))))</f>
        <v/>
      </c>
      <c r="I41" s="57" t="str">
        <f>IF(Uträkningsmall!$B$10='Avtalade priser'!$D$1,'Avtalade priser'!I18,IF(Uträkningsmall!$B$10='Avtalade priser'!$J$1,'Avtalade priser'!O18,IF(Uträkningsmall!$B$10='Avtalade priser'!$P$1,'Avtalade priser'!U18,IF(Uträkningsmall!$B$10='Avtalade priser'!$V$1,'Avtalade priser'!AA18,IF(Uträkningsmall!$B$10='Avtalade priser'!$AB$1,'Avtalade priser'!AG18,IF(Uträkningsmall!$B$10='Avtalade priser'!$AH$1,'Avtalade priser'!AM18,""))))))</f>
        <v/>
      </c>
    </row>
    <row r="42" spans="1:9" x14ac:dyDescent="0.35">
      <c r="D42" s="56" t="str">
        <f>IF(Uträkningsmall!$B$10='Avtalade priser'!$D$1,'Avtalade priser'!D19,IF(Uträkningsmall!$B$10='Avtalade priser'!$J$1,'Avtalade priser'!J19,IF(Uträkningsmall!$B$10='Avtalade priser'!$P$1,'Avtalade priser'!P19,IF(Uträkningsmall!$B$10='Avtalade priser'!$V$1,'Avtalade priser'!V19,IF(Uträkningsmall!$B$10='Avtalade priser'!$AB$1,'Avtalade priser'!AB19,IF(Uträkningsmall!$B$10='Avtalade priser'!$AH$1,'Avtalade priser'!AH19,""))))))</f>
        <v/>
      </c>
      <c r="E42" s="3" t="str">
        <f>IF(Uträkningsmall!$B$10='Avtalade priser'!$D$1,'Avtalade priser'!E19,IF(Uträkningsmall!$B$10='Avtalade priser'!$J$1,'Avtalade priser'!K19,IF(Uträkningsmall!$B$10='Avtalade priser'!$P$1,'Avtalade priser'!Q19,IF(Uträkningsmall!$B$10='Avtalade priser'!$V$1,'Avtalade priser'!W19,IF(Uträkningsmall!$B$10='Avtalade priser'!$AB$1,'Avtalade priser'!AC19,IF(Uträkningsmall!$B$10='Avtalade priser'!$AH$1,'Avtalade priser'!AI19,""))))))</f>
        <v/>
      </c>
      <c r="F42" s="3" t="str">
        <f>IF(Uträkningsmall!$B$10='Avtalade priser'!$D$1,'Avtalade priser'!F19,IF(Uträkningsmall!$B$10='Avtalade priser'!$J$1,'Avtalade priser'!L19,IF(Uträkningsmall!$B$10='Avtalade priser'!$P$1,'Avtalade priser'!R19,IF(Uträkningsmall!$B$10='Avtalade priser'!$V$1,'Avtalade priser'!X19,IF(Uträkningsmall!$B$10='Avtalade priser'!$AB$1,'Avtalade priser'!AD19,IF(Uträkningsmall!$B$10='Avtalade priser'!$AH$1,'Avtalade priser'!AJ19,""))))))</f>
        <v/>
      </c>
      <c r="G42" s="3" t="str">
        <f>IF(Uträkningsmall!$B$10='Avtalade priser'!$D$1,'Avtalade priser'!G19,IF(Uträkningsmall!$B$10='Avtalade priser'!$J$1,'Avtalade priser'!M19,IF(Uträkningsmall!$B$10='Avtalade priser'!$P$1,'Avtalade priser'!S19,IF(Uträkningsmall!$B$10='Avtalade priser'!$V$1,'Avtalade priser'!Y19,IF(Uträkningsmall!$B$10='Avtalade priser'!$AB$1,'Avtalade priser'!AE19,IF(Uträkningsmall!$B$10='Avtalade priser'!$AH$1,'Avtalade priser'!AK19,""))))))</f>
        <v/>
      </c>
      <c r="H42" s="3" t="str">
        <f>IF(Uträkningsmall!$B$10='Avtalade priser'!$D$1,'Avtalade priser'!H19,IF(Uträkningsmall!$B$10='Avtalade priser'!$J$1,'Avtalade priser'!N19,IF(Uträkningsmall!$B$10='Avtalade priser'!$P$1,'Avtalade priser'!T19,IF(Uträkningsmall!$B$10='Avtalade priser'!$V$1,'Avtalade priser'!Z19,IF(Uträkningsmall!$B$10='Avtalade priser'!$AB$1,'Avtalade priser'!AF19,IF(Uträkningsmall!$B$10='Avtalade priser'!$AH$1,'Avtalade priser'!AL19,""))))))</f>
        <v/>
      </c>
      <c r="I42" s="57" t="str">
        <f>IF(Uträkningsmall!$B$10='Avtalade priser'!$D$1,'Avtalade priser'!I19,IF(Uträkningsmall!$B$10='Avtalade priser'!$J$1,'Avtalade priser'!O19,IF(Uträkningsmall!$B$10='Avtalade priser'!$P$1,'Avtalade priser'!U19,IF(Uträkningsmall!$B$10='Avtalade priser'!$V$1,'Avtalade priser'!AA19,IF(Uträkningsmall!$B$10='Avtalade priser'!$AB$1,'Avtalade priser'!AG19,IF(Uträkningsmall!$B$10='Avtalade priser'!$AH$1,'Avtalade priser'!AM19,""))))))</f>
        <v/>
      </c>
    </row>
    <row r="43" spans="1:9" x14ac:dyDescent="0.35">
      <c r="D43" s="56" t="str">
        <f>IF(Uträkningsmall!$B$10='Avtalade priser'!$D$1,'Avtalade priser'!D20,IF(Uträkningsmall!$B$10='Avtalade priser'!$J$1,'Avtalade priser'!J20,IF(Uträkningsmall!$B$10='Avtalade priser'!$P$1,'Avtalade priser'!P20,IF(Uträkningsmall!$B$10='Avtalade priser'!$V$1,'Avtalade priser'!V20,IF(Uträkningsmall!$B$10='Avtalade priser'!$AB$1,'Avtalade priser'!AB20,IF(Uträkningsmall!$B$10='Avtalade priser'!$AH$1,'Avtalade priser'!AH20,""))))))</f>
        <v/>
      </c>
      <c r="E43" s="3" t="str">
        <f>IF(Uträkningsmall!$B$10='Avtalade priser'!$D$1,'Avtalade priser'!E20,IF(Uträkningsmall!$B$10='Avtalade priser'!$J$1,'Avtalade priser'!K20,IF(Uträkningsmall!$B$10='Avtalade priser'!$P$1,'Avtalade priser'!Q20,IF(Uträkningsmall!$B$10='Avtalade priser'!$V$1,'Avtalade priser'!W20,IF(Uträkningsmall!$B$10='Avtalade priser'!$AB$1,'Avtalade priser'!AC20,IF(Uträkningsmall!$B$10='Avtalade priser'!$AH$1,'Avtalade priser'!AI20,""))))))</f>
        <v/>
      </c>
      <c r="F43" s="3" t="str">
        <f>IF(Uträkningsmall!$B$10='Avtalade priser'!$D$1,'Avtalade priser'!F20,IF(Uträkningsmall!$B$10='Avtalade priser'!$J$1,'Avtalade priser'!L20,IF(Uträkningsmall!$B$10='Avtalade priser'!$P$1,'Avtalade priser'!R20,IF(Uträkningsmall!$B$10='Avtalade priser'!$V$1,'Avtalade priser'!X20,IF(Uträkningsmall!$B$10='Avtalade priser'!$AB$1,'Avtalade priser'!AD20,IF(Uträkningsmall!$B$10='Avtalade priser'!$AH$1,'Avtalade priser'!AJ20,""))))))</f>
        <v/>
      </c>
      <c r="G43" s="3" t="str">
        <f>IF(Uträkningsmall!$B$10='Avtalade priser'!$D$1,'Avtalade priser'!G20,IF(Uträkningsmall!$B$10='Avtalade priser'!$J$1,'Avtalade priser'!M20,IF(Uträkningsmall!$B$10='Avtalade priser'!$P$1,'Avtalade priser'!S20,IF(Uträkningsmall!$B$10='Avtalade priser'!$V$1,'Avtalade priser'!Y20,IF(Uträkningsmall!$B$10='Avtalade priser'!$AB$1,'Avtalade priser'!AE20,IF(Uträkningsmall!$B$10='Avtalade priser'!$AH$1,'Avtalade priser'!AK20,""))))))</f>
        <v/>
      </c>
      <c r="H43" s="3" t="str">
        <f>IF(Uträkningsmall!$B$10='Avtalade priser'!$D$1,'Avtalade priser'!H20,IF(Uträkningsmall!$B$10='Avtalade priser'!$J$1,'Avtalade priser'!N20,IF(Uträkningsmall!$B$10='Avtalade priser'!$P$1,'Avtalade priser'!T20,IF(Uträkningsmall!$B$10='Avtalade priser'!$V$1,'Avtalade priser'!Z20,IF(Uträkningsmall!$B$10='Avtalade priser'!$AB$1,'Avtalade priser'!AF20,IF(Uträkningsmall!$B$10='Avtalade priser'!$AH$1,'Avtalade priser'!AL20,""))))))</f>
        <v/>
      </c>
      <c r="I43" s="57" t="str">
        <f>IF(Uträkningsmall!$B$10='Avtalade priser'!$D$1,'Avtalade priser'!I20,IF(Uträkningsmall!$B$10='Avtalade priser'!$J$1,'Avtalade priser'!O20,IF(Uträkningsmall!$B$10='Avtalade priser'!$P$1,'Avtalade priser'!U20,IF(Uträkningsmall!$B$10='Avtalade priser'!$V$1,'Avtalade priser'!AA20,IF(Uträkningsmall!$B$10='Avtalade priser'!$AB$1,'Avtalade priser'!AG20,IF(Uträkningsmall!$B$10='Avtalade priser'!$AH$1,'Avtalade priser'!AM20,""))))))</f>
        <v/>
      </c>
    </row>
    <row r="44" spans="1:9" x14ac:dyDescent="0.35">
      <c r="D44" s="56" t="str">
        <f>IF(Uträkningsmall!$B$10='Avtalade priser'!$D$1,'Avtalade priser'!D21,IF(Uträkningsmall!$B$10='Avtalade priser'!$J$1,'Avtalade priser'!J21,IF(Uträkningsmall!$B$10='Avtalade priser'!$P$1,'Avtalade priser'!P21,IF(Uträkningsmall!$B$10='Avtalade priser'!$V$1,'Avtalade priser'!V21,IF(Uträkningsmall!$B$10='Avtalade priser'!$AB$1,'Avtalade priser'!AB21,IF(Uträkningsmall!$B$10='Avtalade priser'!$AH$1,'Avtalade priser'!AH21,""))))))</f>
        <v/>
      </c>
      <c r="E44" s="3" t="str">
        <f>IF(Uträkningsmall!$B$10='Avtalade priser'!$D$1,'Avtalade priser'!E21,IF(Uträkningsmall!$B$10='Avtalade priser'!$J$1,'Avtalade priser'!K21,IF(Uträkningsmall!$B$10='Avtalade priser'!$P$1,'Avtalade priser'!Q21,IF(Uträkningsmall!$B$10='Avtalade priser'!$V$1,'Avtalade priser'!W21,IF(Uträkningsmall!$B$10='Avtalade priser'!$AB$1,'Avtalade priser'!AC21,IF(Uträkningsmall!$B$10='Avtalade priser'!$AH$1,'Avtalade priser'!AI21,""))))))</f>
        <v/>
      </c>
      <c r="F44" s="3" t="str">
        <f>IF(Uträkningsmall!$B$10='Avtalade priser'!$D$1,'Avtalade priser'!F21,IF(Uträkningsmall!$B$10='Avtalade priser'!$J$1,'Avtalade priser'!L21,IF(Uträkningsmall!$B$10='Avtalade priser'!$P$1,'Avtalade priser'!R21,IF(Uträkningsmall!$B$10='Avtalade priser'!$V$1,'Avtalade priser'!X21,IF(Uträkningsmall!$B$10='Avtalade priser'!$AB$1,'Avtalade priser'!AD21,IF(Uträkningsmall!$B$10='Avtalade priser'!$AH$1,'Avtalade priser'!AJ21,""))))))</f>
        <v/>
      </c>
      <c r="G44" s="3" t="str">
        <f>IF(Uträkningsmall!$B$10='Avtalade priser'!$D$1,'Avtalade priser'!G21,IF(Uträkningsmall!$B$10='Avtalade priser'!$J$1,'Avtalade priser'!M21,IF(Uträkningsmall!$B$10='Avtalade priser'!$P$1,'Avtalade priser'!S21,IF(Uträkningsmall!$B$10='Avtalade priser'!$V$1,'Avtalade priser'!Y21,IF(Uträkningsmall!$B$10='Avtalade priser'!$AB$1,'Avtalade priser'!AE21,IF(Uträkningsmall!$B$10='Avtalade priser'!$AH$1,'Avtalade priser'!AK21,""))))))</f>
        <v/>
      </c>
      <c r="H44" s="3" t="str">
        <f>IF(Uträkningsmall!$B$10='Avtalade priser'!$D$1,'Avtalade priser'!H21,IF(Uträkningsmall!$B$10='Avtalade priser'!$J$1,'Avtalade priser'!N21,IF(Uträkningsmall!$B$10='Avtalade priser'!$P$1,'Avtalade priser'!T21,IF(Uträkningsmall!$B$10='Avtalade priser'!$V$1,'Avtalade priser'!Z21,IF(Uträkningsmall!$B$10='Avtalade priser'!$AB$1,'Avtalade priser'!AF21,IF(Uträkningsmall!$B$10='Avtalade priser'!$AH$1,'Avtalade priser'!AL21,""))))))</f>
        <v/>
      </c>
      <c r="I44" s="57" t="str">
        <f>IF(Uträkningsmall!$B$10='Avtalade priser'!$D$1,'Avtalade priser'!I21,IF(Uträkningsmall!$B$10='Avtalade priser'!$J$1,'Avtalade priser'!O21,IF(Uträkningsmall!$B$10='Avtalade priser'!$P$1,'Avtalade priser'!U21,IF(Uträkningsmall!$B$10='Avtalade priser'!$V$1,'Avtalade priser'!AA21,IF(Uträkningsmall!$B$10='Avtalade priser'!$AB$1,'Avtalade priser'!AG21,IF(Uträkningsmall!$B$10='Avtalade priser'!$AH$1,'Avtalade priser'!AM21,""))))))</f>
        <v/>
      </c>
    </row>
    <row r="45" spans="1:9" x14ac:dyDescent="0.35">
      <c r="D45" s="56" t="str">
        <f>IF(Uträkningsmall!$B$10='Avtalade priser'!$D$1,'Avtalade priser'!D22,IF(Uträkningsmall!$B$10='Avtalade priser'!$J$1,'Avtalade priser'!J22,IF(Uträkningsmall!$B$10='Avtalade priser'!$P$1,'Avtalade priser'!P22,IF(Uträkningsmall!$B$10='Avtalade priser'!$V$1,'Avtalade priser'!V22,IF(Uträkningsmall!$B$10='Avtalade priser'!$AB$1,'Avtalade priser'!AB22,IF(Uträkningsmall!$B$10='Avtalade priser'!$AH$1,'Avtalade priser'!AH22,""))))))</f>
        <v/>
      </c>
      <c r="E45" s="3" t="str">
        <f>IF(Uträkningsmall!$B$10='Avtalade priser'!$D$1,'Avtalade priser'!E22,IF(Uträkningsmall!$B$10='Avtalade priser'!$J$1,'Avtalade priser'!K22,IF(Uträkningsmall!$B$10='Avtalade priser'!$P$1,'Avtalade priser'!Q22,IF(Uträkningsmall!$B$10='Avtalade priser'!$V$1,'Avtalade priser'!W22,IF(Uträkningsmall!$B$10='Avtalade priser'!$AB$1,'Avtalade priser'!AC22,IF(Uträkningsmall!$B$10='Avtalade priser'!$AH$1,'Avtalade priser'!AI22,""))))))</f>
        <v/>
      </c>
      <c r="F45" s="3" t="str">
        <f>IF(Uträkningsmall!$B$10='Avtalade priser'!$D$1,'Avtalade priser'!F22,IF(Uträkningsmall!$B$10='Avtalade priser'!$J$1,'Avtalade priser'!L22,IF(Uträkningsmall!$B$10='Avtalade priser'!$P$1,'Avtalade priser'!R22,IF(Uträkningsmall!$B$10='Avtalade priser'!$V$1,'Avtalade priser'!X22,IF(Uträkningsmall!$B$10='Avtalade priser'!$AB$1,'Avtalade priser'!AD22,IF(Uträkningsmall!$B$10='Avtalade priser'!$AH$1,'Avtalade priser'!AJ22,""))))))</f>
        <v/>
      </c>
      <c r="G45" s="3" t="str">
        <f>IF(Uträkningsmall!$B$10='Avtalade priser'!$D$1,'Avtalade priser'!G22,IF(Uträkningsmall!$B$10='Avtalade priser'!$J$1,'Avtalade priser'!M22,IF(Uträkningsmall!$B$10='Avtalade priser'!$P$1,'Avtalade priser'!S22,IF(Uträkningsmall!$B$10='Avtalade priser'!$V$1,'Avtalade priser'!Y22,IF(Uträkningsmall!$B$10='Avtalade priser'!$AB$1,'Avtalade priser'!AE22,IF(Uträkningsmall!$B$10='Avtalade priser'!$AH$1,'Avtalade priser'!AK22,""))))))</f>
        <v/>
      </c>
      <c r="H45" s="3" t="str">
        <f>IF(Uträkningsmall!$B$10='Avtalade priser'!$D$1,'Avtalade priser'!H22,IF(Uträkningsmall!$B$10='Avtalade priser'!$J$1,'Avtalade priser'!N22,IF(Uträkningsmall!$B$10='Avtalade priser'!$P$1,'Avtalade priser'!T22,IF(Uträkningsmall!$B$10='Avtalade priser'!$V$1,'Avtalade priser'!Z22,IF(Uträkningsmall!$B$10='Avtalade priser'!$AB$1,'Avtalade priser'!AF22,IF(Uträkningsmall!$B$10='Avtalade priser'!$AH$1,'Avtalade priser'!AL22,""))))))</f>
        <v/>
      </c>
      <c r="I45" s="57" t="str">
        <f>IF(Uträkningsmall!$B$10='Avtalade priser'!$D$1,'Avtalade priser'!I22,IF(Uträkningsmall!$B$10='Avtalade priser'!$J$1,'Avtalade priser'!O22,IF(Uträkningsmall!$B$10='Avtalade priser'!$P$1,'Avtalade priser'!U22,IF(Uträkningsmall!$B$10='Avtalade priser'!$V$1,'Avtalade priser'!AA22,IF(Uträkningsmall!$B$10='Avtalade priser'!$AB$1,'Avtalade priser'!AG22,IF(Uträkningsmall!$B$10='Avtalade priser'!$AH$1,'Avtalade priser'!AM22,""))))))</f>
        <v/>
      </c>
    </row>
    <row r="46" spans="1:9" x14ac:dyDescent="0.35">
      <c r="D46" s="56" t="str">
        <f>IF(Uträkningsmall!$B$10='Avtalade priser'!$D$1,'Avtalade priser'!D23,IF(Uträkningsmall!$B$10='Avtalade priser'!$J$1,'Avtalade priser'!J23,IF(Uträkningsmall!$B$10='Avtalade priser'!$P$1,'Avtalade priser'!P23,IF(Uträkningsmall!$B$10='Avtalade priser'!$V$1,'Avtalade priser'!V23,IF(Uträkningsmall!$B$10='Avtalade priser'!$AB$1,'Avtalade priser'!AB23,IF(Uträkningsmall!$B$10='Avtalade priser'!$AH$1,'Avtalade priser'!AH23,""))))))</f>
        <v/>
      </c>
      <c r="E46" s="3" t="str">
        <f>IF(Uträkningsmall!$B$10='Avtalade priser'!$D$1,'Avtalade priser'!E23,IF(Uträkningsmall!$B$10='Avtalade priser'!$J$1,'Avtalade priser'!K23,IF(Uträkningsmall!$B$10='Avtalade priser'!$P$1,'Avtalade priser'!Q23,IF(Uträkningsmall!$B$10='Avtalade priser'!$V$1,'Avtalade priser'!W23,IF(Uträkningsmall!$B$10='Avtalade priser'!$AB$1,'Avtalade priser'!AC23,IF(Uträkningsmall!$B$10='Avtalade priser'!$AH$1,'Avtalade priser'!AI23,""))))))</f>
        <v/>
      </c>
      <c r="F46" s="3" t="str">
        <f>IF(Uträkningsmall!$B$10='Avtalade priser'!$D$1,'Avtalade priser'!F23,IF(Uträkningsmall!$B$10='Avtalade priser'!$J$1,'Avtalade priser'!L23,IF(Uträkningsmall!$B$10='Avtalade priser'!$P$1,'Avtalade priser'!R23,IF(Uträkningsmall!$B$10='Avtalade priser'!$V$1,'Avtalade priser'!X23,IF(Uträkningsmall!$B$10='Avtalade priser'!$AB$1,'Avtalade priser'!AD23,IF(Uträkningsmall!$B$10='Avtalade priser'!$AH$1,'Avtalade priser'!AJ23,""))))))</f>
        <v/>
      </c>
      <c r="G46" s="3" t="str">
        <f>IF(Uträkningsmall!$B$10='Avtalade priser'!$D$1,'Avtalade priser'!G23,IF(Uträkningsmall!$B$10='Avtalade priser'!$J$1,'Avtalade priser'!M23,IF(Uträkningsmall!$B$10='Avtalade priser'!$P$1,'Avtalade priser'!S23,IF(Uträkningsmall!$B$10='Avtalade priser'!$V$1,'Avtalade priser'!Y23,IF(Uträkningsmall!$B$10='Avtalade priser'!$AB$1,'Avtalade priser'!AE23,IF(Uträkningsmall!$B$10='Avtalade priser'!$AH$1,'Avtalade priser'!AK23,""))))))</f>
        <v/>
      </c>
      <c r="H46" s="3" t="str">
        <f>IF(Uträkningsmall!$B$10='Avtalade priser'!$D$1,'Avtalade priser'!H23,IF(Uträkningsmall!$B$10='Avtalade priser'!$J$1,'Avtalade priser'!N23,IF(Uträkningsmall!$B$10='Avtalade priser'!$P$1,'Avtalade priser'!T23,IF(Uträkningsmall!$B$10='Avtalade priser'!$V$1,'Avtalade priser'!Z23,IF(Uträkningsmall!$B$10='Avtalade priser'!$AB$1,'Avtalade priser'!AF23,IF(Uträkningsmall!$B$10='Avtalade priser'!$AH$1,'Avtalade priser'!AL23,""))))))</f>
        <v/>
      </c>
      <c r="I46" s="57" t="str">
        <f>IF(Uträkningsmall!$B$10='Avtalade priser'!$D$1,'Avtalade priser'!I23,IF(Uträkningsmall!$B$10='Avtalade priser'!$J$1,'Avtalade priser'!O23,IF(Uträkningsmall!$B$10='Avtalade priser'!$P$1,'Avtalade priser'!U23,IF(Uträkningsmall!$B$10='Avtalade priser'!$V$1,'Avtalade priser'!AA23,IF(Uträkningsmall!$B$10='Avtalade priser'!$AB$1,'Avtalade priser'!AG23,IF(Uträkningsmall!$B$10='Avtalade priser'!$AH$1,'Avtalade priser'!AM23,""))))))</f>
        <v/>
      </c>
    </row>
    <row r="47" spans="1:9" x14ac:dyDescent="0.35">
      <c r="D47" s="56" t="str">
        <f>IF(Uträkningsmall!$B$10='Avtalade priser'!$D$1,'Avtalade priser'!D24,IF(Uträkningsmall!$B$10='Avtalade priser'!$J$1,'Avtalade priser'!J24,IF(Uträkningsmall!$B$10='Avtalade priser'!$P$1,'Avtalade priser'!P24,IF(Uträkningsmall!$B$10='Avtalade priser'!$V$1,'Avtalade priser'!V24,IF(Uträkningsmall!$B$10='Avtalade priser'!$AB$1,'Avtalade priser'!AB24,IF(Uträkningsmall!$B$10='Avtalade priser'!$AH$1,'Avtalade priser'!AH24,""))))))</f>
        <v/>
      </c>
      <c r="E47" s="3" t="str">
        <f>IF(Uträkningsmall!$B$10='Avtalade priser'!$D$1,'Avtalade priser'!E24,IF(Uträkningsmall!$B$10='Avtalade priser'!$J$1,'Avtalade priser'!K24,IF(Uträkningsmall!$B$10='Avtalade priser'!$P$1,'Avtalade priser'!Q24,IF(Uträkningsmall!$B$10='Avtalade priser'!$V$1,'Avtalade priser'!W24,IF(Uträkningsmall!$B$10='Avtalade priser'!$AB$1,'Avtalade priser'!AC24,IF(Uträkningsmall!$B$10='Avtalade priser'!$AH$1,'Avtalade priser'!AI24,""))))))</f>
        <v/>
      </c>
      <c r="F47" s="3" t="str">
        <f>IF(Uträkningsmall!$B$10='Avtalade priser'!$D$1,'Avtalade priser'!F24,IF(Uträkningsmall!$B$10='Avtalade priser'!$J$1,'Avtalade priser'!L24,IF(Uträkningsmall!$B$10='Avtalade priser'!$P$1,'Avtalade priser'!R24,IF(Uträkningsmall!$B$10='Avtalade priser'!$V$1,'Avtalade priser'!X24,IF(Uträkningsmall!$B$10='Avtalade priser'!$AB$1,'Avtalade priser'!AD24,IF(Uträkningsmall!$B$10='Avtalade priser'!$AH$1,'Avtalade priser'!AJ24,""))))))</f>
        <v/>
      </c>
      <c r="G47" s="3" t="str">
        <f>IF(Uträkningsmall!$B$10='Avtalade priser'!$D$1,'Avtalade priser'!G24,IF(Uträkningsmall!$B$10='Avtalade priser'!$J$1,'Avtalade priser'!M24,IF(Uträkningsmall!$B$10='Avtalade priser'!$P$1,'Avtalade priser'!S24,IF(Uträkningsmall!$B$10='Avtalade priser'!$V$1,'Avtalade priser'!Y24,IF(Uträkningsmall!$B$10='Avtalade priser'!$AB$1,'Avtalade priser'!AE24,IF(Uträkningsmall!$B$10='Avtalade priser'!$AH$1,'Avtalade priser'!AK24,""))))))</f>
        <v/>
      </c>
      <c r="H47" s="3" t="str">
        <f>IF(Uträkningsmall!$B$10='Avtalade priser'!$D$1,'Avtalade priser'!H24,IF(Uträkningsmall!$B$10='Avtalade priser'!$J$1,'Avtalade priser'!N24,IF(Uträkningsmall!$B$10='Avtalade priser'!$P$1,'Avtalade priser'!T24,IF(Uträkningsmall!$B$10='Avtalade priser'!$V$1,'Avtalade priser'!Z24,IF(Uträkningsmall!$B$10='Avtalade priser'!$AB$1,'Avtalade priser'!AF24,IF(Uträkningsmall!$B$10='Avtalade priser'!$AH$1,'Avtalade priser'!AL24,""))))))</f>
        <v/>
      </c>
      <c r="I47" s="57" t="str">
        <f>IF(Uträkningsmall!$B$10='Avtalade priser'!$D$1,'Avtalade priser'!I24,IF(Uträkningsmall!$B$10='Avtalade priser'!$J$1,'Avtalade priser'!O24,IF(Uträkningsmall!$B$10='Avtalade priser'!$P$1,'Avtalade priser'!U24,IF(Uträkningsmall!$B$10='Avtalade priser'!$V$1,'Avtalade priser'!AA24,IF(Uträkningsmall!$B$10='Avtalade priser'!$AB$1,'Avtalade priser'!AG24,IF(Uträkningsmall!$B$10='Avtalade priser'!$AH$1,'Avtalade priser'!AM24,""))))))</f>
        <v/>
      </c>
    </row>
    <row r="48" spans="1:9" x14ac:dyDescent="0.35">
      <c r="D48" s="56" t="str">
        <f>IF(Uträkningsmall!$B$10='Avtalade priser'!$D$1,'Avtalade priser'!D25,IF(Uträkningsmall!$B$10='Avtalade priser'!$J$1,'Avtalade priser'!J25,IF(Uträkningsmall!$B$10='Avtalade priser'!$P$1,'Avtalade priser'!P25,IF(Uträkningsmall!$B$10='Avtalade priser'!$V$1,'Avtalade priser'!V25,IF(Uträkningsmall!$B$10='Avtalade priser'!$AB$1,'Avtalade priser'!AB25,IF(Uträkningsmall!$B$10='Avtalade priser'!$AH$1,'Avtalade priser'!AH25,""))))))</f>
        <v/>
      </c>
      <c r="E48" s="3" t="str">
        <f>IF(Uträkningsmall!$B$10='Avtalade priser'!$D$1,'Avtalade priser'!E25,IF(Uträkningsmall!$B$10='Avtalade priser'!$J$1,'Avtalade priser'!K25,IF(Uträkningsmall!$B$10='Avtalade priser'!$P$1,'Avtalade priser'!Q25,IF(Uträkningsmall!$B$10='Avtalade priser'!$V$1,'Avtalade priser'!W25,IF(Uträkningsmall!$B$10='Avtalade priser'!$AB$1,'Avtalade priser'!AC25,IF(Uträkningsmall!$B$10='Avtalade priser'!$AH$1,'Avtalade priser'!AI25,""))))))</f>
        <v/>
      </c>
      <c r="F48" s="3" t="str">
        <f>IF(Uträkningsmall!$B$10='Avtalade priser'!$D$1,'Avtalade priser'!F25,IF(Uträkningsmall!$B$10='Avtalade priser'!$J$1,'Avtalade priser'!L25,IF(Uträkningsmall!$B$10='Avtalade priser'!$P$1,'Avtalade priser'!R25,IF(Uträkningsmall!$B$10='Avtalade priser'!$V$1,'Avtalade priser'!X25,IF(Uträkningsmall!$B$10='Avtalade priser'!$AB$1,'Avtalade priser'!AD25,IF(Uträkningsmall!$B$10='Avtalade priser'!$AH$1,'Avtalade priser'!AJ25,""))))))</f>
        <v/>
      </c>
      <c r="G48" s="3" t="str">
        <f>IF(Uträkningsmall!$B$10='Avtalade priser'!$D$1,'Avtalade priser'!G25,IF(Uträkningsmall!$B$10='Avtalade priser'!$J$1,'Avtalade priser'!M25,IF(Uträkningsmall!$B$10='Avtalade priser'!$P$1,'Avtalade priser'!S25,IF(Uträkningsmall!$B$10='Avtalade priser'!$V$1,'Avtalade priser'!Y25,IF(Uträkningsmall!$B$10='Avtalade priser'!$AB$1,'Avtalade priser'!AE25,IF(Uträkningsmall!$B$10='Avtalade priser'!$AH$1,'Avtalade priser'!AK25,""))))))</f>
        <v/>
      </c>
      <c r="H48" s="3" t="str">
        <f>IF(Uträkningsmall!$B$10='Avtalade priser'!$D$1,'Avtalade priser'!H25,IF(Uträkningsmall!$B$10='Avtalade priser'!$J$1,'Avtalade priser'!N25,IF(Uträkningsmall!$B$10='Avtalade priser'!$P$1,'Avtalade priser'!T25,IF(Uträkningsmall!$B$10='Avtalade priser'!$V$1,'Avtalade priser'!Z25,IF(Uträkningsmall!$B$10='Avtalade priser'!$AB$1,'Avtalade priser'!AF25,IF(Uträkningsmall!$B$10='Avtalade priser'!$AH$1,'Avtalade priser'!AL25,""))))))</f>
        <v/>
      </c>
      <c r="I48" s="57" t="str">
        <f>IF(Uträkningsmall!$B$10='Avtalade priser'!$D$1,'Avtalade priser'!I25,IF(Uträkningsmall!$B$10='Avtalade priser'!$J$1,'Avtalade priser'!O25,IF(Uträkningsmall!$B$10='Avtalade priser'!$P$1,'Avtalade priser'!U25,IF(Uträkningsmall!$B$10='Avtalade priser'!$V$1,'Avtalade priser'!AA25,IF(Uträkningsmall!$B$10='Avtalade priser'!$AB$1,'Avtalade priser'!AG25,IF(Uträkningsmall!$B$10='Avtalade priser'!$AH$1,'Avtalade priser'!AM25,""))))))</f>
        <v/>
      </c>
    </row>
    <row r="49" spans="4:9" x14ac:dyDescent="0.35">
      <c r="D49" s="56" t="str">
        <f>IF(Uträkningsmall!$B$10='Avtalade priser'!$D$1,'Avtalade priser'!D26,IF(Uträkningsmall!$B$10='Avtalade priser'!$J$1,'Avtalade priser'!J26,IF(Uträkningsmall!$B$10='Avtalade priser'!$P$1,'Avtalade priser'!P26,IF(Uträkningsmall!$B$10='Avtalade priser'!$V$1,'Avtalade priser'!V26,IF(Uträkningsmall!$B$10='Avtalade priser'!$AB$1,'Avtalade priser'!AB26,IF(Uträkningsmall!$B$10='Avtalade priser'!$AH$1,'Avtalade priser'!AH26,""))))))</f>
        <v/>
      </c>
      <c r="E49" s="3" t="str">
        <f>IF(Uträkningsmall!$B$10='Avtalade priser'!$D$1,'Avtalade priser'!E26,IF(Uträkningsmall!$B$10='Avtalade priser'!$J$1,'Avtalade priser'!K26,IF(Uträkningsmall!$B$10='Avtalade priser'!$P$1,'Avtalade priser'!Q26,IF(Uträkningsmall!$B$10='Avtalade priser'!$V$1,'Avtalade priser'!W26,IF(Uträkningsmall!$B$10='Avtalade priser'!$AB$1,'Avtalade priser'!AC26,IF(Uträkningsmall!$B$10='Avtalade priser'!$AH$1,'Avtalade priser'!AI26,""))))))</f>
        <v/>
      </c>
      <c r="F49" s="3" t="str">
        <f>IF(Uträkningsmall!$B$10='Avtalade priser'!$D$1,'Avtalade priser'!F26,IF(Uträkningsmall!$B$10='Avtalade priser'!$J$1,'Avtalade priser'!L26,IF(Uträkningsmall!$B$10='Avtalade priser'!$P$1,'Avtalade priser'!R26,IF(Uträkningsmall!$B$10='Avtalade priser'!$V$1,'Avtalade priser'!X26,IF(Uträkningsmall!$B$10='Avtalade priser'!$AB$1,'Avtalade priser'!AD26,IF(Uträkningsmall!$B$10='Avtalade priser'!$AH$1,'Avtalade priser'!AJ26,""))))))</f>
        <v/>
      </c>
      <c r="G49" s="3" t="str">
        <f>IF(Uträkningsmall!$B$10='Avtalade priser'!$D$1,'Avtalade priser'!G26,IF(Uträkningsmall!$B$10='Avtalade priser'!$J$1,'Avtalade priser'!M26,IF(Uträkningsmall!$B$10='Avtalade priser'!$P$1,'Avtalade priser'!S26,IF(Uträkningsmall!$B$10='Avtalade priser'!$V$1,'Avtalade priser'!Y26,IF(Uträkningsmall!$B$10='Avtalade priser'!$AB$1,'Avtalade priser'!AE26,IF(Uträkningsmall!$B$10='Avtalade priser'!$AH$1,'Avtalade priser'!AK26,""))))))</f>
        <v/>
      </c>
      <c r="H49" s="3" t="str">
        <f>IF(Uträkningsmall!$B$10='Avtalade priser'!$D$1,'Avtalade priser'!H26,IF(Uträkningsmall!$B$10='Avtalade priser'!$J$1,'Avtalade priser'!N26,IF(Uträkningsmall!$B$10='Avtalade priser'!$P$1,'Avtalade priser'!T26,IF(Uträkningsmall!$B$10='Avtalade priser'!$V$1,'Avtalade priser'!Z26,IF(Uträkningsmall!$B$10='Avtalade priser'!$AB$1,'Avtalade priser'!AF26,IF(Uträkningsmall!$B$10='Avtalade priser'!$AH$1,'Avtalade priser'!AL26,""))))))</f>
        <v/>
      </c>
      <c r="I49" s="57" t="str">
        <f>IF(Uträkningsmall!$B$10='Avtalade priser'!$D$1,'Avtalade priser'!I26,IF(Uträkningsmall!$B$10='Avtalade priser'!$J$1,'Avtalade priser'!O26,IF(Uträkningsmall!$B$10='Avtalade priser'!$P$1,'Avtalade priser'!U26,IF(Uträkningsmall!$B$10='Avtalade priser'!$V$1,'Avtalade priser'!AA26,IF(Uträkningsmall!$B$10='Avtalade priser'!$AB$1,'Avtalade priser'!AG26,IF(Uträkningsmall!$B$10='Avtalade priser'!$AH$1,'Avtalade priser'!AM26,""))))))</f>
        <v/>
      </c>
    </row>
    <row r="50" spans="4:9" x14ac:dyDescent="0.35">
      <c r="D50" s="56" t="str">
        <f>IF(Uträkningsmall!$B$10='Avtalade priser'!$D$1,'Avtalade priser'!D27,IF(Uträkningsmall!$B$10='Avtalade priser'!$J$1,'Avtalade priser'!J27,IF(Uträkningsmall!$B$10='Avtalade priser'!$P$1,'Avtalade priser'!P27,IF(Uträkningsmall!$B$10='Avtalade priser'!$V$1,'Avtalade priser'!V27,IF(Uträkningsmall!$B$10='Avtalade priser'!$AB$1,'Avtalade priser'!AB27,IF(Uträkningsmall!$B$10='Avtalade priser'!$AH$1,'Avtalade priser'!AH27,""))))))</f>
        <v/>
      </c>
      <c r="E50" s="3" t="str">
        <f>IF(Uträkningsmall!$B$10='Avtalade priser'!$D$1,'Avtalade priser'!E27,IF(Uträkningsmall!$B$10='Avtalade priser'!$J$1,'Avtalade priser'!K27,IF(Uträkningsmall!$B$10='Avtalade priser'!$P$1,'Avtalade priser'!Q27,IF(Uträkningsmall!$B$10='Avtalade priser'!$V$1,'Avtalade priser'!W27,IF(Uträkningsmall!$B$10='Avtalade priser'!$AB$1,'Avtalade priser'!AC27,IF(Uträkningsmall!$B$10='Avtalade priser'!$AH$1,'Avtalade priser'!AI27,""))))))</f>
        <v/>
      </c>
      <c r="F50" s="3" t="str">
        <f>IF(Uträkningsmall!$B$10='Avtalade priser'!$D$1,'Avtalade priser'!F27,IF(Uträkningsmall!$B$10='Avtalade priser'!$J$1,'Avtalade priser'!L27,IF(Uträkningsmall!$B$10='Avtalade priser'!$P$1,'Avtalade priser'!R27,IF(Uträkningsmall!$B$10='Avtalade priser'!$V$1,'Avtalade priser'!X27,IF(Uträkningsmall!$B$10='Avtalade priser'!$AB$1,'Avtalade priser'!AD27,IF(Uträkningsmall!$B$10='Avtalade priser'!$AH$1,'Avtalade priser'!AJ27,""))))))</f>
        <v/>
      </c>
      <c r="G50" s="3" t="str">
        <f>IF(Uträkningsmall!$B$10='Avtalade priser'!$D$1,'Avtalade priser'!G27,IF(Uträkningsmall!$B$10='Avtalade priser'!$J$1,'Avtalade priser'!M27,IF(Uträkningsmall!$B$10='Avtalade priser'!$P$1,'Avtalade priser'!S27,IF(Uträkningsmall!$B$10='Avtalade priser'!$V$1,'Avtalade priser'!Y27,IF(Uträkningsmall!$B$10='Avtalade priser'!$AB$1,'Avtalade priser'!AE27,IF(Uträkningsmall!$B$10='Avtalade priser'!$AH$1,'Avtalade priser'!AK27,""))))))</f>
        <v/>
      </c>
      <c r="H50" s="3" t="str">
        <f>IF(Uträkningsmall!$B$10='Avtalade priser'!$D$1,'Avtalade priser'!H27,IF(Uträkningsmall!$B$10='Avtalade priser'!$J$1,'Avtalade priser'!N27,IF(Uträkningsmall!$B$10='Avtalade priser'!$P$1,'Avtalade priser'!T27,IF(Uträkningsmall!$B$10='Avtalade priser'!$V$1,'Avtalade priser'!Z27,IF(Uträkningsmall!$B$10='Avtalade priser'!$AB$1,'Avtalade priser'!AF27,IF(Uträkningsmall!$B$10='Avtalade priser'!$AH$1,'Avtalade priser'!AL27,""))))))</f>
        <v/>
      </c>
      <c r="I50" s="57" t="str">
        <f>IF(Uträkningsmall!$B$10='Avtalade priser'!$D$1,'Avtalade priser'!I27,IF(Uträkningsmall!$B$10='Avtalade priser'!$J$1,'Avtalade priser'!O27,IF(Uträkningsmall!$B$10='Avtalade priser'!$P$1,'Avtalade priser'!U27,IF(Uträkningsmall!$B$10='Avtalade priser'!$V$1,'Avtalade priser'!AA27,IF(Uträkningsmall!$B$10='Avtalade priser'!$AB$1,'Avtalade priser'!AG27,IF(Uträkningsmall!$B$10='Avtalade priser'!$AH$1,'Avtalade priser'!AM27,""))))))</f>
        <v/>
      </c>
    </row>
    <row r="51" spans="4:9" x14ac:dyDescent="0.35">
      <c r="D51" s="56" t="str">
        <f>IF(Uträkningsmall!$B$10='Avtalade priser'!$D$1,'Avtalade priser'!D28,IF(Uträkningsmall!$B$10='Avtalade priser'!$J$1,'Avtalade priser'!J28,IF(Uträkningsmall!$B$10='Avtalade priser'!$P$1,'Avtalade priser'!P28,IF(Uträkningsmall!$B$10='Avtalade priser'!$V$1,'Avtalade priser'!V28,IF(Uträkningsmall!$B$10='Avtalade priser'!$AB$1,'Avtalade priser'!AB28,IF(Uträkningsmall!$B$10='Avtalade priser'!$AH$1,'Avtalade priser'!AH28,""))))))</f>
        <v/>
      </c>
      <c r="E51" s="3" t="str">
        <f>IF(Uträkningsmall!$B$10='Avtalade priser'!$D$1,'Avtalade priser'!E28,IF(Uträkningsmall!$B$10='Avtalade priser'!$J$1,'Avtalade priser'!K28,IF(Uträkningsmall!$B$10='Avtalade priser'!$P$1,'Avtalade priser'!Q28,IF(Uträkningsmall!$B$10='Avtalade priser'!$V$1,'Avtalade priser'!W28,IF(Uträkningsmall!$B$10='Avtalade priser'!$AB$1,'Avtalade priser'!AC28,IF(Uträkningsmall!$B$10='Avtalade priser'!$AH$1,'Avtalade priser'!AI28,""))))))</f>
        <v/>
      </c>
      <c r="F51" s="3" t="str">
        <f>IF(Uträkningsmall!$B$10='Avtalade priser'!$D$1,'Avtalade priser'!F28,IF(Uträkningsmall!$B$10='Avtalade priser'!$J$1,'Avtalade priser'!L28,IF(Uträkningsmall!$B$10='Avtalade priser'!$P$1,'Avtalade priser'!R28,IF(Uträkningsmall!$B$10='Avtalade priser'!$V$1,'Avtalade priser'!X28,IF(Uträkningsmall!$B$10='Avtalade priser'!$AB$1,'Avtalade priser'!AD28,IF(Uträkningsmall!$B$10='Avtalade priser'!$AH$1,'Avtalade priser'!AJ28,""))))))</f>
        <v/>
      </c>
      <c r="G51" s="3" t="str">
        <f>IF(Uträkningsmall!$B$10='Avtalade priser'!$D$1,'Avtalade priser'!G28,IF(Uträkningsmall!$B$10='Avtalade priser'!$J$1,'Avtalade priser'!M28,IF(Uträkningsmall!$B$10='Avtalade priser'!$P$1,'Avtalade priser'!S28,IF(Uträkningsmall!$B$10='Avtalade priser'!$V$1,'Avtalade priser'!Y28,IF(Uträkningsmall!$B$10='Avtalade priser'!$AB$1,'Avtalade priser'!AE28,IF(Uträkningsmall!$B$10='Avtalade priser'!$AH$1,'Avtalade priser'!AK28,""))))))</f>
        <v/>
      </c>
      <c r="H51" s="3" t="str">
        <f>IF(Uträkningsmall!$B$10='Avtalade priser'!$D$1,'Avtalade priser'!H28,IF(Uträkningsmall!$B$10='Avtalade priser'!$J$1,'Avtalade priser'!N28,IF(Uträkningsmall!$B$10='Avtalade priser'!$P$1,'Avtalade priser'!T28,IF(Uträkningsmall!$B$10='Avtalade priser'!$V$1,'Avtalade priser'!Z28,IF(Uträkningsmall!$B$10='Avtalade priser'!$AB$1,'Avtalade priser'!AF28,IF(Uträkningsmall!$B$10='Avtalade priser'!$AH$1,'Avtalade priser'!AL28,""))))))</f>
        <v/>
      </c>
      <c r="I51" s="57" t="str">
        <f>IF(Uträkningsmall!$B$10='Avtalade priser'!$D$1,'Avtalade priser'!I28,IF(Uträkningsmall!$B$10='Avtalade priser'!$J$1,'Avtalade priser'!O28,IF(Uträkningsmall!$B$10='Avtalade priser'!$P$1,'Avtalade priser'!U28,IF(Uträkningsmall!$B$10='Avtalade priser'!$V$1,'Avtalade priser'!AA28,IF(Uträkningsmall!$B$10='Avtalade priser'!$AB$1,'Avtalade priser'!AG28,IF(Uträkningsmall!$B$10='Avtalade priser'!$AH$1,'Avtalade priser'!AM28,""))))))</f>
        <v/>
      </c>
    </row>
    <row r="52" spans="4:9" x14ac:dyDescent="0.35">
      <c r="D52" s="56" t="str">
        <f>IF(Uträkningsmall!$B$10='Avtalade priser'!$D$1,'Avtalade priser'!D29,IF(Uträkningsmall!$B$10='Avtalade priser'!$J$1,'Avtalade priser'!J29,IF(Uträkningsmall!$B$10='Avtalade priser'!$P$1,'Avtalade priser'!P29,IF(Uträkningsmall!$B$10='Avtalade priser'!$V$1,'Avtalade priser'!V29,IF(Uträkningsmall!$B$10='Avtalade priser'!$AB$1,'Avtalade priser'!AB29,IF(Uträkningsmall!$B$10='Avtalade priser'!$AH$1,'Avtalade priser'!AH29,""))))))</f>
        <v/>
      </c>
      <c r="E52" s="3" t="str">
        <f>IF(Uträkningsmall!$B$10='Avtalade priser'!$D$1,'Avtalade priser'!E29,IF(Uträkningsmall!$B$10='Avtalade priser'!$J$1,'Avtalade priser'!K29,IF(Uträkningsmall!$B$10='Avtalade priser'!$P$1,'Avtalade priser'!Q29,IF(Uträkningsmall!$B$10='Avtalade priser'!$V$1,'Avtalade priser'!W29,IF(Uträkningsmall!$B$10='Avtalade priser'!$AB$1,'Avtalade priser'!AC29,IF(Uträkningsmall!$B$10='Avtalade priser'!$AH$1,'Avtalade priser'!AI29,""))))))</f>
        <v/>
      </c>
      <c r="F52" s="3" t="str">
        <f>IF(Uträkningsmall!$B$10='Avtalade priser'!$D$1,'Avtalade priser'!F29,IF(Uträkningsmall!$B$10='Avtalade priser'!$J$1,'Avtalade priser'!L29,IF(Uträkningsmall!$B$10='Avtalade priser'!$P$1,'Avtalade priser'!R29,IF(Uträkningsmall!$B$10='Avtalade priser'!$V$1,'Avtalade priser'!X29,IF(Uträkningsmall!$B$10='Avtalade priser'!$AB$1,'Avtalade priser'!AD29,IF(Uträkningsmall!$B$10='Avtalade priser'!$AH$1,'Avtalade priser'!AJ29,""))))))</f>
        <v/>
      </c>
      <c r="G52" s="3" t="str">
        <f>IF(Uträkningsmall!$B$10='Avtalade priser'!$D$1,'Avtalade priser'!G29,IF(Uträkningsmall!$B$10='Avtalade priser'!$J$1,'Avtalade priser'!M29,IF(Uträkningsmall!$B$10='Avtalade priser'!$P$1,'Avtalade priser'!S29,IF(Uträkningsmall!$B$10='Avtalade priser'!$V$1,'Avtalade priser'!Y29,IF(Uträkningsmall!$B$10='Avtalade priser'!$AB$1,'Avtalade priser'!AE29,IF(Uträkningsmall!$B$10='Avtalade priser'!$AH$1,'Avtalade priser'!AK29,""))))))</f>
        <v/>
      </c>
      <c r="H52" s="3" t="str">
        <f>IF(Uträkningsmall!$B$10='Avtalade priser'!$D$1,'Avtalade priser'!H29,IF(Uträkningsmall!$B$10='Avtalade priser'!$J$1,'Avtalade priser'!N29,IF(Uträkningsmall!$B$10='Avtalade priser'!$P$1,'Avtalade priser'!T29,IF(Uträkningsmall!$B$10='Avtalade priser'!$V$1,'Avtalade priser'!Z29,IF(Uträkningsmall!$B$10='Avtalade priser'!$AB$1,'Avtalade priser'!AF29,IF(Uträkningsmall!$B$10='Avtalade priser'!$AH$1,'Avtalade priser'!AL29,""))))))</f>
        <v/>
      </c>
      <c r="I52" s="57" t="str">
        <f>IF(Uträkningsmall!$B$10='Avtalade priser'!$D$1,'Avtalade priser'!I29,IF(Uträkningsmall!$B$10='Avtalade priser'!$J$1,'Avtalade priser'!O29,IF(Uträkningsmall!$B$10='Avtalade priser'!$P$1,'Avtalade priser'!U29,IF(Uträkningsmall!$B$10='Avtalade priser'!$V$1,'Avtalade priser'!AA29,IF(Uträkningsmall!$B$10='Avtalade priser'!$AB$1,'Avtalade priser'!AG29,IF(Uträkningsmall!$B$10='Avtalade priser'!$AH$1,'Avtalade priser'!AM29,""))))))</f>
        <v/>
      </c>
    </row>
    <row r="53" spans="4:9" x14ac:dyDescent="0.35">
      <c r="D53" s="56" t="str">
        <f>IF(Uträkningsmall!$B$10='Avtalade priser'!$D$1,'Avtalade priser'!D30,IF(Uträkningsmall!$B$10='Avtalade priser'!$J$1,'Avtalade priser'!J30,IF(Uträkningsmall!$B$10='Avtalade priser'!$P$1,'Avtalade priser'!P30,IF(Uträkningsmall!$B$10='Avtalade priser'!$V$1,'Avtalade priser'!V30,IF(Uträkningsmall!$B$10='Avtalade priser'!$AB$1,'Avtalade priser'!AB30,IF(Uträkningsmall!$B$10='Avtalade priser'!$AH$1,'Avtalade priser'!AH30,""))))))</f>
        <v/>
      </c>
      <c r="E53" s="3" t="str">
        <f>IF(Uträkningsmall!$B$10='Avtalade priser'!$D$1,'Avtalade priser'!E30,IF(Uträkningsmall!$B$10='Avtalade priser'!$J$1,'Avtalade priser'!K30,IF(Uträkningsmall!$B$10='Avtalade priser'!$P$1,'Avtalade priser'!Q30,IF(Uträkningsmall!$B$10='Avtalade priser'!$V$1,'Avtalade priser'!W30,IF(Uträkningsmall!$B$10='Avtalade priser'!$AB$1,'Avtalade priser'!AC30,IF(Uträkningsmall!$B$10='Avtalade priser'!$AH$1,'Avtalade priser'!AI30,""))))))</f>
        <v/>
      </c>
      <c r="F53" s="3" t="str">
        <f>IF(Uträkningsmall!$B$10='Avtalade priser'!$D$1,'Avtalade priser'!F30,IF(Uträkningsmall!$B$10='Avtalade priser'!$J$1,'Avtalade priser'!L30,IF(Uträkningsmall!$B$10='Avtalade priser'!$P$1,'Avtalade priser'!R30,IF(Uträkningsmall!$B$10='Avtalade priser'!$V$1,'Avtalade priser'!X30,IF(Uträkningsmall!$B$10='Avtalade priser'!$AB$1,'Avtalade priser'!AD30,IF(Uträkningsmall!$B$10='Avtalade priser'!$AH$1,'Avtalade priser'!AJ30,""))))))</f>
        <v/>
      </c>
      <c r="G53" s="3" t="str">
        <f>IF(Uträkningsmall!$B$10='Avtalade priser'!$D$1,'Avtalade priser'!G30,IF(Uträkningsmall!$B$10='Avtalade priser'!$J$1,'Avtalade priser'!M30,IF(Uträkningsmall!$B$10='Avtalade priser'!$P$1,'Avtalade priser'!S30,IF(Uträkningsmall!$B$10='Avtalade priser'!$V$1,'Avtalade priser'!Y30,IF(Uträkningsmall!$B$10='Avtalade priser'!$AB$1,'Avtalade priser'!AE30,IF(Uträkningsmall!$B$10='Avtalade priser'!$AH$1,'Avtalade priser'!AK30,""))))))</f>
        <v/>
      </c>
      <c r="H53" s="3" t="str">
        <f>IF(Uträkningsmall!$B$10='Avtalade priser'!$D$1,'Avtalade priser'!H30,IF(Uträkningsmall!$B$10='Avtalade priser'!$J$1,'Avtalade priser'!N30,IF(Uträkningsmall!$B$10='Avtalade priser'!$P$1,'Avtalade priser'!T30,IF(Uträkningsmall!$B$10='Avtalade priser'!$V$1,'Avtalade priser'!Z30,IF(Uträkningsmall!$B$10='Avtalade priser'!$AB$1,'Avtalade priser'!AF30,IF(Uträkningsmall!$B$10='Avtalade priser'!$AH$1,'Avtalade priser'!AL30,""))))))</f>
        <v/>
      </c>
      <c r="I53" s="57" t="str">
        <f>IF(Uträkningsmall!$B$10='Avtalade priser'!$D$1,'Avtalade priser'!I30,IF(Uträkningsmall!$B$10='Avtalade priser'!$J$1,'Avtalade priser'!O30,IF(Uträkningsmall!$B$10='Avtalade priser'!$P$1,'Avtalade priser'!U30,IF(Uträkningsmall!$B$10='Avtalade priser'!$V$1,'Avtalade priser'!AA30,IF(Uträkningsmall!$B$10='Avtalade priser'!$AB$1,'Avtalade priser'!AG30,IF(Uträkningsmall!$B$10='Avtalade priser'!$AH$1,'Avtalade priser'!AM30,""))))))</f>
        <v/>
      </c>
    </row>
    <row r="54" spans="4:9" x14ac:dyDescent="0.35">
      <c r="D54" s="56" t="str">
        <f>IF(Uträkningsmall!$B$10='Avtalade priser'!$D$1,'Avtalade priser'!D31,IF(Uträkningsmall!$B$10='Avtalade priser'!$J$1,'Avtalade priser'!J31,IF(Uträkningsmall!$B$10='Avtalade priser'!$P$1,'Avtalade priser'!P31,IF(Uträkningsmall!$B$10='Avtalade priser'!$V$1,'Avtalade priser'!V31,IF(Uträkningsmall!$B$10='Avtalade priser'!$AB$1,'Avtalade priser'!AB31,IF(Uträkningsmall!$B$10='Avtalade priser'!$AH$1,'Avtalade priser'!AH31,""))))))</f>
        <v/>
      </c>
      <c r="E54" s="3" t="str">
        <f>IF(Uträkningsmall!$B$10='Avtalade priser'!$D$1,'Avtalade priser'!E31,IF(Uträkningsmall!$B$10='Avtalade priser'!$J$1,'Avtalade priser'!K31,IF(Uträkningsmall!$B$10='Avtalade priser'!$P$1,'Avtalade priser'!Q31,IF(Uträkningsmall!$B$10='Avtalade priser'!$V$1,'Avtalade priser'!W31,IF(Uträkningsmall!$B$10='Avtalade priser'!$AB$1,'Avtalade priser'!AC31,IF(Uträkningsmall!$B$10='Avtalade priser'!$AH$1,'Avtalade priser'!AI31,""))))))</f>
        <v/>
      </c>
      <c r="F54" s="3" t="str">
        <f>IF(Uträkningsmall!$B$10='Avtalade priser'!$D$1,'Avtalade priser'!F31,IF(Uträkningsmall!$B$10='Avtalade priser'!$J$1,'Avtalade priser'!L31,IF(Uträkningsmall!$B$10='Avtalade priser'!$P$1,'Avtalade priser'!R31,IF(Uträkningsmall!$B$10='Avtalade priser'!$V$1,'Avtalade priser'!X31,IF(Uträkningsmall!$B$10='Avtalade priser'!$AB$1,'Avtalade priser'!AD31,IF(Uträkningsmall!$B$10='Avtalade priser'!$AH$1,'Avtalade priser'!AJ31,""))))))</f>
        <v/>
      </c>
      <c r="G54" s="3" t="str">
        <f>IF(Uträkningsmall!$B$10='Avtalade priser'!$D$1,'Avtalade priser'!G31,IF(Uträkningsmall!$B$10='Avtalade priser'!$J$1,'Avtalade priser'!M31,IF(Uträkningsmall!$B$10='Avtalade priser'!$P$1,'Avtalade priser'!S31,IF(Uträkningsmall!$B$10='Avtalade priser'!$V$1,'Avtalade priser'!Y31,IF(Uträkningsmall!$B$10='Avtalade priser'!$AB$1,'Avtalade priser'!AE31,IF(Uträkningsmall!$B$10='Avtalade priser'!$AH$1,'Avtalade priser'!AK31,""))))))</f>
        <v/>
      </c>
      <c r="H54" s="3" t="str">
        <f>IF(Uträkningsmall!$B$10='Avtalade priser'!$D$1,'Avtalade priser'!H31,IF(Uträkningsmall!$B$10='Avtalade priser'!$J$1,'Avtalade priser'!N31,IF(Uträkningsmall!$B$10='Avtalade priser'!$P$1,'Avtalade priser'!T31,IF(Uträkningsmall!$B$10='Avtalade priser'!$V$1,'Avtalade priser'!Z31,IF(Uträkningsmall!$B$10='Avtalade priser'!$AB$1,'Avtalade priser'!AF31,IF(Uträkningsmall!$B$10='Avtalade priser'!$AH$1,'Avtalade priser'!AL31,""))))))</f>
        <v/>
      </c>
      <c r="I54" s="57" t="str">
        <f>IF(Uträkningsmall!$B$10='Avtalade priser'!$D$1,'Avtalade priser'!I31,IF(Uträkningsmall!$B$10='Avtalade priser'!$J$1,'Avtalade priser'!O31,IF(Uträkningsmall!$B$10='Avtalade priser'!$P$1,'Avtalade priser'!U31,IF(Uträkningsmall!$B$10='Avtalade priser'!$V$1,'Avtalade priser'!AA31,IF(Uträkningsmall!$B$10='Avtalade priser'!$AB$1,'Avtalade priser'!AG31,IF(Uträkningsmall!$B$10='Avtalade priser'!$AH$1,'Avtalade priser'!AM31,""))))))</f>
        <v/>
      </c>
    </row>
    <row r="55" spans="4:9" x14ac:dyDescent="0.35">
      <c r="D55" s="56" t="str">
        <f>IF(Uträkningsmall!$B$10='Avtalade priser'!$D$1,'Avtalade priser'!D32,IF(Uträkningsmall!$B$10='Avtalade priser'!$J$1,'Avtalade priser'!J32,IF(Uträkningsmall!$B$10='Avtalade priser'!$P$1,'Avtalade priser'!P32,IF(Uträkningsmall!$B$10='Avtalade priser'!$V$1,'Avtalade priser'!V32,IF(Uträkningsmall!$B$10='Avtalade priser'!$AB$1,'Avtalade priser'!AB32,IF(Uträkningsmall!$B$10='Avtalade priser'!$AH$1,'Avtalade priser'!AH32,""))))))</f>
        <v/>
      </c>
      <c r="E55" s="3" t="str">
        <f>IF(Uträkningsmall!$B$10='Avtalade priser'!$D$1,'Avtalade priser'!E32,IF(Uträkningsmall!$B$10='Avtalade priser'!$J$1,'Avtalade priser'!K32,IF(Uträkningsmall!$B$10='Avtalade priser'!$P$1,'Avtalade priser'!Q32,IF(Uträkningsmall!$B$10='Avtalade priser'!$V$1,'Avtalade priser'!W32,IF(Uträkningsmall!$B$10='Avtalade priser'!$AB$1,'Avtalade priser'!AC32,IF(Uträkningsmall!$B$10='Avtalade priser'!$AH$1,'Avtalade priser'!AI32,""))))))</f>
        <v/>
      </c>
      <c r="F55" s="3" t="str">
        <f>IF(Uträkningsmall!$B$10='Avtalade priser'!$D$1,'Avtalade priser'!F32,IF(Uträkningsmall!$B$10='Avtalade priser'!$J$1,'Avtalade priser'!L32,IF(Uträkningsmall!$B$10='Avtalade priser'!$P$1,'Avtalade priser'!R32,IF(Uträkningsmall!$B$10='Avtalade priser'!$V$1,'Avtalade priser'!X32,IF(Uträkningsmall!$B$10='Avtalade priser'!$AB$1,'Avtalade priser'!AD32,IF(Uträkningsmall!$B$10='Avtalade priser'!$AH$1,'Avtalade priser'!AJ32,""))))))</f>
        <v/>
      </c>
      <c r="G55" s="3" t="str">
        <f>IF(Uträkningsmall!$B$10='Avtalade priser'!$D$1,'Avtalade priser'!G32,IF(Uträkningsmall!$B$10='Avtalade priser'!$J$1,'Avtalade priser'!M32,IF(Uträkningsmall!$B$10='Avtalade priser'!$P$1,'Avtalade priser'!S32,IF(Uträkningsmall!$B$10='Avtalade priser'!$V$1,'Avtalade priser'!Y32,IF(Uträkningsmall!$B$10='Avtalade priser'!$AB$1,'Avtalade priser'!AE32,IF(Uträkningsmall!$B$10='Avtalade priser'!$AH$1,'Avtalade priser'!AK32,""))))))</f>
        <v/>
      </c>
      <c r="H55" s="3" t="str">
        <f>IF(Uträkningsmall!$B$10='Avtalade priser'!$D$1,'Avtalade priser'!H32,IF(Uträkningsmall!$B$10='Avtalade priser'!$J$1,'Avtalade priser'!N32,IF(Uträkningsmall!$B$10='Avtalade priser'!$P$1,'Avtalade priser'!T32,IF(Uträkningsmall!$B$10='Avtalade priser'!$V$1,'Avtalade priser'!Z32,IF(Uträkningsmall!$B$10='Avtalade priser'!$AB$1,'Avtalade priser'!AF32,IF(Uträkningsmall!$B$10='Avtalade priser'!$AH$1,'Avtalade priser'!AL32,""))))))</f>
        <v/>
      </c>
      <c r="I55" s="57" t="str">
        <f>IF(Uträkningsmall!$B$10='Avtalade priser'!$D$1,'Avtalade priser'!I32,IF(Uträkningsmall!$B$10='Avtalade priser'!$J$1,'Avtalade priser'!O32,IF(Uträkningsmall!$B$10='Avtalade priser'!$P$1,'Avtalade priser'!U32,IF(Uträkningsmall!$B$10='Avtalade priser'!$V$1,'Avtalade priser'!AA32,IF(Uträkningsmall!$B$10='Avtalade priser'!$AB$1,'Avtalade priser'!AG32,IF(Uträkningsmall!$B$10='Avtalade priser'!$AH$1,'Avtalade priser'!AM32,""))))))</f>
        <v/>
      </c>
    </row>
    <row r="56" spans="4:9" x14ac:dyDescent="0.35">
      <c r="D56" s="56" t="str">
        <f>IF(Uträkningsmall!$B$10='Avtalade priser'!$D$1,'Avtalade priser'!D33,IF(Uträkningsmall!$B$10='Avtalade priser'!$J$1,'Avtalade priser'!J33,IF(Uträkningsmall!$B$10='Avtalade priser'!$P$1,'Avtalade priser'!P33,IF(Uträkningsmall!$B$10='Avtalade priser'!$V$1,'Avtalade priser'!V33,IF(Uträkningsmall!$B$10='Avtalade priser'!$AB$1,'Avtalade priser'!AB33,IF(Uträkningsmall!$B$10='Avtalade priser'!$AH$1,'Avtalade priser'!AH33,""))))))</f>
        <v/>
      </c>
      <c r="E56" s="3" t="str">
        <f>IF(Uträkningsmall!$B$10='Avtalade priser'!$D$1,'Avtalade priser'!E33,IF(Uträkningsmall!$B$10='Avtalade priser'!$J$1,'Avtalade priser'!K33,IF(Uträkningsmall!$B$10='Avtalade priser'!$P$1,'Avtalade priser'!Q33,IF(Uträkningsmall!$B$10='Avtalade priser'!$V$1,'Avtalade priser'!W33,IF(Uträkningsmall!$B$10='Avtalade priser'!$AB$1,'Avtalade priser'!AC33,IF(Uträkningsmall!$B$10='Avtalade priser'!$AH$1,'Avtalade priser'!AI33,""))))))</f>
        <v/>
      </c>
      <c r="F56" s="3" t="str">
        <f>IF(Uträkningsmall!$B$10='Avtalade priser'!$D$1,'Avtalade priser'!F33,IF(Uträkningsmall!$B$10='Avtalade priser'!$J$1,'Avtalade priser'!L33,IF(Uträkningsmall!$B$10='Avtalade priser'!$P$1,'Avtalade priser'!R33,IF(Uträkningsmall!$B$10='Avtalade priser'!$V$1,'Avtalade priser'!X33,IF(Uträkningsmall!$B$10='Avtalade priser'!$AB$1,'Avtalade priser'!AD33,IF(Uträkningsmall!$B$10='Avtalade priser'!$AH$1,'Avtalade priser'!AJ33,""))))))</f>
        <v/>
      </c>
      <c r="G56" s="3" t="str">
        <f>IF(Uträkningsmall!$B$10='Avtalade priser'!$D$1,'Avtalade priser'!G33,IF(Uträkningsmall!$B$10='Avtalade priser'!$J$1,'Avtalade priser'!M33,IF(Uträkningsmall!$B$10='Avtalade priser'!$P$1,'Avtalade priser'!S33,IF(Uträkningsmall!$B$10='Avtalade priser'!$V$1,'Avtalade priser'!Y33,IF(Uträkningsmall!$B$10='Avtalade priser'!$AB$1,'Avtalade priser'!AE33,IF(Uträkningsmall!$B$10='Avtalade priser'!$AH$1,'Avtalade priser'!AK33,""))))))</f>
        <v/>
      </c>
      <c r="H56" s="3" t="str">
        <f>IF(Uträkningsmall!$B$10='Avtalade priser'!$D$1,'Avtalade priser'!H33,IF(Uträkningsmall!$B$10='Avtalade priser'!$J$1,'Avtalade priser'!N33,IF(Uträkningsmall!$B$10='Avtalade priser'!$P$1,'Avtalade priser'!T33,IF(Uträkningsmall!$B$10='Avtalade priser'!$V$1,'Avtalade priser'!Z33,IF(Uträkningsmall!$B$10='Avtalade priser'!$AB$1,'Avtalade priser'!AF33,IF(Uträkningsmall!$B$10='Avtalade priser'!$AH$1,'Avtalade priser'!AL33,""))))))</f>
        <v/>
      </c>
      <c r="I56" s="57" t="str">
        <f>IF(Uträkningsmall!$B$10='Avtalade priser'!$D$1,'Avtalade priser'!I33,IF(Uträkningsmall!$B$10='Avtalade priser'!$J$1,'Avtalade priser'!O33,IF(Uträkningsmall!$B$10='Avtalade priser'!$P$1,'Avtalade priser'!U33,IF(Uträkningsmall!$B$10='Avtalade priser'!$V$1,'Avtalade priser'!AA33,IF(Uträkningsmall!$B$10='Avtalade priser'!$AB$1,'Avtalade priser'!AG33,IF(Uträkningsmall!$B$10='Avtalade priser'!$AH$1,'Avtalade priser'!AM33,""))))))</f>
        <v/>
      </c>
    </row>
    <row r="57" spans="4:9" ht="14" thickBot="1" x14ac:dyDescent="0.4">
      <c r="D57" s="58" t="str">
        <f>IF(Uträkningsmall!$B$10='Avtalade priser'!$D$1,'Avtalade priser'!D34,IF(Uträkningsmall!$B$10='Avtalade priser'!$J$1,'Avtalade priser'!J34,IF(Uträkningsmall!$B$10='Avtalade priser'!$P$1,'Avtalade priser'!P34,IF(Uträkningsmall!$B$10='Avtalade priser'!$V$1,'Avtalade priser'!V34,IF(Uträkningsmall!$B$10='Avtalade priser'!$AB$1,'Avtalade priser'!AB34,IF(Uträkningsmall!$B$10='Avtalade priser'!$AH$1,'Avtalade priser'!AH34,""))))))</f>
        <v/>
      </c>
      <c r="E57" s="59" t="str">
        <f>IF(Uträkningsmall!$B$10='Avtalade priser'!$D$1,'Avtalade priser'!E34,IF(Uträkningsmall!$B$10='Avtalade priser'!$J$1,'Avtalade priser'!K34,IF(Uträkningsmall!$B$10='Avtalade priser'!$P$1,'Avtalade priser'!Q34,IF(Uträkningsmall!$B$10='Avtalade priser'!$V$1,'Avtalade priser'!W34,IF(Uträkningsmall!$B$10='Avtalade priser'!$AB$1,'Avtalade priser'!AC34,IF(Uträkningsmall!$B$10='Avtalade priser'!$AH$1,'Avtalade priser'!AI34,""))))))</f>
        <v/>
      </c>
      <c r="F57" s="59" t="str">
        <f>IF(Uträkningsmall!$B$10='Avtalade priser'!$D$1,'Avtalade priser'!F34,IF(Uträkningsmall!$B$10='Avtalade priser'!$J$1,'Avtalade priser'!L34,IF(Uträkningsmall!$B$10='Avtalade priser'!$P$1,'Avtalade priser'!R34,IF(Uträkningsmall!$B$10='Avtalade priser'!$V$1,'Avtalade priser'!X34,IF(Uträkningsmall!$B$10='Avtalade priser'!$AB$1,'Avtalade priser'!AD34,IF(Uträkningsmall!$B$10='Avtalade priser'!$AH$1,'Avtalade priser'!AJ34,""))))))</f>
        <v/>
      </c>
      <c r="G57" s="59" t="str">
        <f>IF(Uträkningsmall!$B$10='Avtalade priser'!$D$1,'Avtalade priser'!G34,IF(Uträkningsmall!$B$10='Avtalade priser'!$J$1,'Avtalade priser'!M34,IF(Uträkningsmall!$B$10='Avtalade priser'!$P$1,'Avtalade priser'!S34,IF(Uträkningsmall!$B$10='Avtalade priser'!$V$1,'Avtalade priser'!Y34,IF(Uträkningsmall!$B$10='Avtalade priser'!$AB$1,'Avtalade priser'!AE34,IF(Uträkningsmall!$B$10='Avtalade priser'!$AH$1,'Avtalade priser'!AK34,""))))))</f>
        <v/>
      </c>
      <c r="H57" s="59" t="str">
        <f>IF(Uträkningsmall!$B$10='Avtalade priser'!$D$1,'Avtalade priser'!H34,IF(Uträkningsmall!$B$10='Avtalade priser'!$J$1,'Avtalade priser'!N34,IF(Uträkningsmall!$B$10='Avtalade priser'!$P$1,'Avtalade priser'!T34,IF(Uträkningsmall!$B$10='Avtalade priser'!$V$1,'Avtalade priser'!Z34,IF(Uträkningsmall!$B$10='Avtalade priser'!$AB$1,'Avtalade priser'!AF34,IF(Uträkningsmall!$B$10='Avtalade priser'!$AH$1,'Avtalade priser'!AL34,""))))))</f>
        <v/>
      </c>
      <c r="I57" s="60" t="str">
        <f>IF(Uträkningsmall!$B$10='Avtalade priser'!$D$1,'Avtalade priser'!I34,IF(Uträkningsmall!$B$10='Avtalade priser'!$J$1,'Avtalade priser'!O34,IF(Uträkningsmall!$B$10='Avtalade priser'!$P$1,'Avtalade priser'!U34,IF(Uträkningsmall!$B$10='Avtalade priser'!$V$1,'Avtalade priser'!AA34,IF(Uträkningsmall!$B$10='Avtalade priser'!$AB$1,'Avtalade priser'!AG34,IF(Uträkningsmall!$B$10='Avtalade priser'!$AH$1,'Avtalade priser'!AM34,""))))))</f>
        <v/>
      </c>
    </row>
  </sheetData>
  <sheetProtection algorithmName="SHA-512" hashValue="X/k4W7alraZlQOdgwX9L5vHA9kFiPFRR/P5FXMPtLhKmGrNUjL71+1xlcHJFePM+dLYV4KtwJHly3t93xpv5NQ==" saltValue="zkOIqKMg16KSF8MiX7wyEg==" spinCount="100000" sheet="1" objects="1" scenarios="1" selectLockedCells="1" selectUnlockedCells="1"/>
  <hyperlinks>
    <hyperlink ref="E8:I8" r:id="rId1" display="RALA@RALA.se" xr:uid="{E4E01E86-5ECD-4BEE-848C-0CD03CD52955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D9D9-4906-4F00-BF3D-784873A779D5}">
  <dimension ref="A2:G7"/>
  <sheetViews>
    <sheetView showGridLines="0" workbookViewId="0">
      <selection activeCell="A3" sqref="A3"/>
    </sheetView>
  </sheetViews>
  <sheetFormatPr defaultRowHeight="13.5" x14ac:dyDescent="0.35"/>
  <cols>
    <col min="1" max="1" width="16.5" bestFit="1" customWidth="1"/>
    <col min="2" max="7" width="22.4140625" customWidth="1"/>
  </cols>
  <sheetData>
    <row r="2" spans="1:7" ht="14" thickBot="1" x14ac:dyDescent="0.4"/>
    <row r="3" spans="1:7" ht="18" customHeight="1" x14ac:dyDescent="0.35">
      <c r="A3" s="8" t="s">
        <v>14</v>
      </c>
      <c r="B3" s="111" t="s">
        <v>108</v>
      </c>
      <c r="C3" s="111" t="s">
        <v>89</v>
      </c>
      <c r="D3" s="111" t="s">
        <v>90</v>
      </c>
      <c r="E3" s="111" t="s">
        <v>87</v>
      </c>
      <c r="F3" s="111" t="s">
        <v>86</v>
      </c>
      <c r="G3" s="112" t="s">
        <v>91</v>
      </c>
    </row>
    <row r="4" spans="1:7" ht="18" customHeight="1" x14ac:dyDescent="0.35">
      <c r="A4" s="9" t="s">
        <v>15</v>
      </c>
      <c r="B4" s="3">
        <v>5560790957</v>
      </c>
      <c r="C4" s="3">
        <v>5562629260</v>
      </c>
      <c r="D4" s="3">
        <v>5563405611</v>
      </c>
      <c r="E4" s="3">
        <v>5564769049</v>
      </c>
      <c r="F4" s="3">
        <v>5561120584</v>
      </c>
      <c r="G4" s="57">
        <v>5561086082</v>
      </c>
    </row>
    <row r="5" spans="1:7" ht="18" customHeight="1" x14ac:dyDescent="0.35">
      <c r="A5" s="9" t="s">
        <v>16</v>
      </c>
      <c r="B5" s="110" t="s">
        <v>99</v>
      </c>
      <c r="C5" s="110" t="s">
        <v>101</v>
      </c>
      <c r="D5" s="110" t="s">
        <v>98</v>
      </c>
      <c r="E5" s="110" t="s">
        <v>102</v>
      </c>
      <c r="F5" s="110" t="s">
        <v>100</v>
      </c>
      <c r="G5" s="113" t="s">
        <v>107</v>
      </c>
    </row>
    <row r="6" spans="1:7" ht="18" customHeight="1" x14ac:dyDescent="0.35">
      <c r="A6" s="9" t="s">
        <v>17</v>
      </c>
      <c r="B6" s="110">
        <v>46706830503</v>
      </c>
      <c r="C6" s="110">
        <v>46730303357</v>
      </c>
      <c r="D6" s="110" t="s">
        <v>103</v>
      </c>
      <c r="E6" s="110" t="s">
        <v>106</v>
      </c>
      <c r="F6" s="110" t="s">
        <v>105</v>
      </c>
      <c r="G6" s="113" t="s">
        <v>104</v>
      </c>
    </row>
    <row r="7" spans="1:7" ht="18" customHeight="1" thickBot="1" x14ac:dyDescent="0.4">
      <c r="A7" s="114" t="s">
        <v>18</v>
      </c>
      <c r="B7" s="115" t="s">
        <v>93</v>
      </c>
      <c r="C7" s="115" t="s">
        <v>96</v>
      </c>
      <c r="D7" s="115" t="s">
        <v>92</v>
      </c>
      <c r="E7" s="115" t="s">
        <v>97</v>
      </c>
      <c r="F7" s="115" t="s">
        <v>95</v>
      </c>
      <c r="G7" s="116" t="s">
        <v>94</v>
      </c>
    </row>
  </sheetData>
  <sheetProtection algorithmName="SHA-512" hashValue="VDW2iuSdk3umeVSL9ZCfV4OlTPaL0FHfUDMsidMzD2Pa625gu0M2L6qydEtJDWBJ9tq99ZNzRopca7fi1GZZHw==" saltValue="E7MZ6d/2LH+Qk5MdAfbR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Uträkningsmall</vt:lpstr>
      <vt:lpstr>Avtalade priser</vt:lpstr>
      <vt:lpstr>Funktioner</vt:lpstr>
      <vt:lpstr>Kontaktuppgifter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Shakib Taaha</dc:creator>
  <cp:lastModifiedBy>Shakib Taaha</cp:lastModifiedBy>
  <dcterms:created xsi:type="dcterms:W3CDTF">2016-05-19T07:07:08Z</dcterms:created>
  <dcterms:modified xsi:type="dcterms:W3CDTF">2025-02-10T11:14:44Z</dcterms:modified>
</cp:coreProperties>
</file>