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Kaffe- och vattenautomater 2023\3 Förvaltning\22 Indexreglering\Compass Group\"/>
    </mc:Choice>
  </mc:AlternateContent>
  <xr:revisionPtr revIDLastSave="0" documentId="13_ncr:1_{52EC5CBD-1C7D-47C7-9881-783D80BA6267}" xr6:coauthVersionLast="47" xr6:coauthVersionMax="47" xr10:uidLastSave="{00000000-0000-0000-0000-000000000000}"/>
  <bookViews>
    <workbookView xWindow="-120" yWindow="-120" windowWidth="29040" windowHeight="15720" tabRatio="871" xr2:uid="{00000000-000D-0000-FFFF-FFFF00000000}"/>
  </bookViews>
  <sheets>
    <sheet name="Hyra vattenautomater" sheetId="6" r:id="rId1"/>
    <sheet name="Underskåp" sheetId="9" r:id="rId2"/>
    <sheet name="Service vattenautomater" sheetId="7" r:id="rId3"/>
    <sheet name="Övrigt sortiment varor" sheetId="3" r:id="rId4"/>
    <sheet name="Övrigt sortiment automater" sheetId="4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6" l="1"/>
  <c r="I16" i="6"/>
  <c r="I15" i="6"/>
  <c r="I13" i="6"/>
  <c r="I12" i="6"/>
  <c r="I11" i="6"/>
  <c r="I8" i="6"/>
  <c r="I6" i="6"/>
  <c r="I4" i="6"/>
  <c r="H17" i="6"/>
  <c r="H16" i="6"/>
  <c r="H15" i="6"/>
  <c r="H13" i="6"/>
  <c r="H12" i="6"/>
  <c r="H11" i="6"/>
  <c r="H8" i="6"/>
  <c r="H6" i="6"/>
  <c r="H4" i="6"/>
  <c r="G17" i="6"/>
  <c r="G16" i="6"/>
  <c r="G15" i="6"/>
  <c r="G13" i="6"/>
  <c r="G12" i="6"/>
  <c r="G11" i="6"/>
  <c r="G8" i="6"/>
  <c r="G6" i="6"/>
  <c r="G4" i="6"/>
  <c r="F17" i="6"/>
  <c r="F16" i="6"/>
  <c r="F15" i="6"/>
  <c r="F13" i="6"/>
  <c r="F12" i="6"/>
  <c r="F11" i="6"/>
  <c r="F8" i="6"/>
  <c r="F6" i="6"/>
  <c r="F4" i="6"/>
  <c r="D6" i="7"/>
  <c r="D5" i="7"/>
  <c r="D4" i="7"/>
  <c r="H5" i="3"/>
  <c r="H4" i="3"/>
</calcChain>
</file>

<file path=xl/sharedStrings.xml><?xml version="1.0" encoding="utf-8"?>
<sst xmlns="http://schemas.openxmlformats.org/spreadsheetml/2006/main" count="146" uniqueCount="75">
  <si>
    <t>Hyra vattenautomater</t>
  </si>
  <si>
    <t>Position i varukorg</t>
  </si>
  <si>
    <t>Kylkapacitet</t>
  </si>
  <si>
    <t>Modellbeteckning</t>
  </si>
  <si>
    <t>Artikelnummer</t>
  </si>
  <si>
    <t>Pris hyra/månad för hyresperiod om 12 månader</t>
  </si>
  <si>
    <t>Pris hyra/månad för hyresperiod om 24 månader</t>
  </si>
  <si>
    <t>Pris hyra/månad  för hyresperiod 36 om månader</t>
  </si>
  <si>
    <t>Pris hyra/månad för hyresperiod 48 om månader</t>
  </si>
  <si>
    <t xml:space="preserve"> Minst 30 liter/h</t>
  </si>
  <si>
    <t>Blusoda 30 Fizz</t>
  </si>
  <si>
    <t>ES9901</t>
  </si>
  <si>
    <t>Eventuellt tillhörande underskåp till vattenautomat på position 1</t>
  </si>
  <si>
    <t>Underskåp Blusoda/Blubar</t>
  </si>
  <si>
    <t>ES9920</t>
  </si>
  <si>
    <t xml:space="preserve"> Minst 40 liter/h</t>
  </si>
  <si>
    <t>Blusoda 45 Fizz</t>
  </si>
  <si>
    <t>ES9902</t>
  </si>
  <si>
    <t>Eventuellt tillhörande underskåp till vattenautomat på position 2</t>
  </si>
  <si>
    <t xml:space="preserve"> Minst 80 liter/h</t>
  </si>
  <si>
    <t>Blubar 80 Fizz</t>
  </si>
  <si>
    <t>ES9903</t>
  </si>
  <si>
    <t>Eventuellt tillhörande underskåp till vattenautomat på position 3</t>
  </si>
  <si>
    <t>Blusoda Box 30 Fizz</t>
  </si>
  <si>
    <t>ES9911</t>
  </si>
  <si>
    <t>Blusoda Box 80 Fizz</t>
  </si>
  <si>
    <t>ES9913</t>
  </si>
  <si>
    <t xml:space="preserve"> Minst 95 liter/h</t>
  </si>
  <si>
    <t>Blusoda Box 150 Fizz</t>
  </si>
  <si>
    <t>ES9914</t>
  </si>
  <si>
    <t>Underskåp</t>
  </si>
  <si>
    <t xml:space="preserve">Modellbeteckning </t>
  </si>
  <si>
    <t>Service vattenautomater</t>
  </si>
  <si>
    <t>Benämning</t>
  </si>
  <si>
    <t>Enhet (kvantitet)</t>
  </si>
  <si>
    <t xml:space="preserve">Offererat pris </t>
  </si>
  <si>
    <t>Fullservice</t>
  </si>
  <si>
    <t>Pris per månad för 1-2 vattenautomater</t>
  </si>
  <si>
    <t>Pris per månad för 3-4 vattenautomater</t>
  </si>
  <si>
    <t>Pris per månad för 5-6 vattenautomater</t>
  </si>
  <si>
    <t>Övrigt sortiment varor</t>
  </si>
  <si>
    <t>Information om vara</t>
  </si>
  <si>
    <t>Eventuell detaljerad information om vara</t>
  </si>
  <si>
    <t>Artikelbenämning</t>
  </si>
  <si>
    <t>Förpackningsstorlek (minsta beställningsbara enhet)</t>
  </si>
  <si>
    <t xml:space="preserve">Pris per förpackning i kolumn G (minsta beställningsbara enhet) </t>
  </si>
  <si>
    <t>Offererat pris per angiven enhet i kolumn J</t>
  </si>
  <si>
    <t>Enhet för lämnat pris i kolumn I</t>
  </si>
  <si>
    <t>Bägare/mugg till vatten 20-30 cl</t>
  </si>
  <si>
    <t>Pappersmugg</t>
  </si>
  <si>
    <t>PAPPERSMUGG VIT 21 CL PBS</t>
  </si>
  <si>
    <t>2000st/krt</t>
  </si>
  <si>
    <t>st</t>
  </si>
  <si>
    <t>Kolsyreflaska</t>
  </si>
  <si>
    <t xml:space="preserve">Kolsyra 8,2kg </t>
  </si>
  <si>
    <t>Maximalt 10 kg</t>
  </si>
  <si>
    <t>kg</t>
  </si>
  <si>
    <t>Övrigt sortiment automater</t>
  </si>
  <si>
    <t>Typ av vattenautomat (fristående/inbyggd/bänkmodell m.m.)</t>
  </si>
  <si>
    <t>Beskrivning av eventuell tillgänglighetsanpassning</t>
  </si>
  <si>
    <t>Pris hyra/månad för hyresperiod om 36 månader</t>
  </si>
  <si>
    <t>Pris hyra/månad för hyresperiod om 48 månader</t>
  </si>
  <si>
    <t>Fristående vattenautomater</t>
  </si>
  <si>
    <t>Fristående vattenautomat</t>
  </si>
  <si>
    <t>Inbyggda vattenautomater</t>
  </si>
  <si>
    <t>Inbyggd vattenautomat</t>
  </si>
  <si>
    <t xml:space="preserve">Vattenautomater, bänkmodeller </t>
  </si>
  <si>
    <t>Vattenautomat, bänkmodell</t>
  </si>
  <si>
    <t>UNSPSC-kod</t>
  </si>
  <si>
    <t>Momssats</t>
  </si>
  <si>
    <t xml:space="preserve">Vara </t>
  </si>
  <si>
    <t>Eventuell certifiering</t>
  </si>
  <si>
    <t>-</t>
  </si>
  <si>
    <t>Compass Group AB 2025-04-01</t>
  </si>
  <si>
    <t>Prisbilaga Vattenautomater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</si>
</sst>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SEK]"/>
    <numFmt numFmtId="165" formatCode="#,##0.00\ &quot;kr&quot;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164" fontId="0" fillId="2" borderId="0" xfId="0" applyNumberFormat="1" applyFill="1" applyAlignment="1">
      <alignment horizontal="left" vertical="top" wrapText="1"/>
    </xf>
    <xf numFmtId="0" fontId="1" fillId="0" borderId="0" xfId="0" applyFont="1" applyAlignment="1">
      <alignment horizontal="left"/>
    </xf>
    <xf numFmtId="0" fontId="0" fillId="0" borderId="0" xfId="0" applyAlignment="1">
      <alignment wrapText="1"/>
    </xf>
    <xf numFmtId="164" fontId="0" fillId="0" borderId="0" xfId="0" applyNumberFormat="1"/>
    <xf numFmtId="0" fontId="4" fillId="4" borderId="1" xfId="0" applyFont="1" applyFill="1" applyBorder="1" applyAlignment="1">
      <alignment horizontal="center" vertical="center" wrapText="1"/>
    </xf>
    <xf numFmtId="0" fontId="6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vertical="center"/>
      <protection locked="0"/>
    </xf>
    <xf numFmtId="165" fontId="5" fillId="3" borderId="1" xfId="0" applyNumberFormat="1" applyFont="1" applyFill="1" applyBorder="1" applyAlignment="1" applyProtection="1">
      <alignment vertical="center"/>
      <protection locked="0"/>
    </xf>
    <xf numFmtId="1" fontId="5" fillId="3" borderId="1" xfId="0" applyNumberFormat="1" applyFont="1" applyFill="1" applyBorder="1" applyAlignment="1" applyProtection="1">
      <alignment horizontal="right" vertical="center"/>
      <protection locked="0"/>
    </xf>
    <xf numFmtId="0" fontId="5" fillId="2" borderId="3" xfId="0" applyFont="1" applyFill="1" applyBorder="1" applyAlignment="1">
      <alignment horizontal="left" vertical="center" wrapText="1"/>
    </xf>
    <xf numFmtId="1" fontId="5" fillId="2" borderId="1" xfId="0" applyNumberFormat="1" applyFont="1" applyFill="1" applyBorder="1" applyAlignment="1" applyProtection="1">
      <alignment horizontal="right" vertical="center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left" vertical="top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1" fontId="5" fillId="3" borderId="1" xfId="0" applyNumberFormat="1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165" fontId="5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165" fontId="5" fillId="3" borderId="1" xfId="0" applyNumberFormat="1" applyFont="1" applyFill="1" applyBorder="1" applyAlignment="1" applyProtection="1">
      <alignment vertical="center" wrapText="1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1" fontId="5" fillId="3" borderId="3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165" fontId="5" fillId="3" borderId="1" xfId="0" applyNumberFormat="1" applyFont="1" applyFill="1" applyBorder="1" applyProtection="1">
      <protection locked="0"/>
    </xf>
    <xf numFmtId="0" fontId="5" fillId="2" borderId="1" xfId="0" applyFont="1" applyFill="1" applyBorder="1" applyAlignment="1">
      <alignment horizontal="center" vertical="center" wrapText="1"/>
    </xf>
    <xf numFmtId="9" fontId="5" fillId="3" borderId="1" xfId="0" applyNumberFormat="1" applyFont="1" applyFill="1" applyBorder="1" applyAlignment="1" applyProtection="1">
      <alignment vertical="center"/>
      <protection locked="0"/>
    </xf>
    <xf numFmtId="9" fontId="5" fillId="3" borderId="3" xfId="0" applyNumberFormat="1" applyFont="1" applyFill="1" applyBorder="1" applyAlignment="1">
      <alignment horizontal="right" vertical="center" wrapText="1"/>
    </xf>
    <xf numFmtId="9" fontId="5" fillId="2" borderId="1" xfId="0" applyNumberFormat="1" applyFont="1" applyFill="1" applyBorder="1" applyAlignment="1" applyProtection="1">
      <alignment vertical="center"/>
      <protection locked="0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EA79D-414D-422C-8989-FEE679FCF70C}">
  <dimension ref="A1:K29"/>
  <sheetViews>
    <sheetView showGridLines="0" tabSelected="1" zoomScale="80" zoomScaleNormal="80" workbookViewId="0">
      <selection activeCell="L8" sqref="L8"/>
    </sheetView>
  </sheetViews>
  <sheetFormatPr defaultRowHeight="15" x14ac:dyDescent="0.25"/>
  <cols>
    <col min="1" max="1" width="37.28515625" customWidth="1"/>
    <col min="2" max="2" width="39.28515625" customWidth="1"/>
    <col min="3" max="3" width="30.7109375" customWidth="1"/>
    <col min="4" max="5" width="32.42578125" customWidth="1"/>
    <col min="6" max="9" width="24.140625" customWidth="1"/>
    <col min="10" max="10" width="21.85546875" customWidth="1"/>
    <col min="11" max="11" width="20" customWidth="1"/>
  </cols>
  <sheetData>
    <row r="1" spans="1:11" ht="23.25" x14ac:dyDescent="0.35">
      <c r="A1" s="1" t="s">
        <v>74</v>
      </c>
      <c r="C1" s="1" t="s">
        <v>73</v>
      </c>
    </row>
    <row r="2" spans="1:11" ht="20.25" x14ac:dyDescent="0.3">
      <c r="A2" s="2" t="s">
        <v>0</v>
      </c>
    </row>
    <row r="3" spans="1:11" ht="76.5" customHeight="1" x14ac:dyDescent="0.25">
      <c r="A3" s="23" t="s">
        <v>1</v>
      </c>
      <c r="B3" s="23" t="s">
        <v>62</v>
      </c>
      <c r="C3" s="23" t="s">
        <v>2</v>
      </c>
      <c r="D3" s="24" t="s">
        <v>3</v>
      </c>
      <c r="E3" s="24" t="s">
        <v>4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68</v>
      </c>
      <c r="K3" s="23" t="s">
        <v>69</v>
      </c>
    </row>
    <row r="4" spans="1:11" ht="42" customHeight="1" x14ac:dyDescent="0.25">
      <c r="A4" s="9">
        <v>1</v>
      </c>
      <c r="B4" s="10" t="s">
        <v>63</v>
      </c>
      <c r="C4" s="37" t="s">
        <v>9</v>
      </c>
      <c r="D4" s="11" t="s">
        <v>10</v>
      </c>
      <c r="E4" s="11" t="s">
        <v>11</v>
      </c>
      <c r="F4" s="12">
        <f>1.048*1450</f>
        <v>1519.6000000000001</v>
      </c>
      <c r="G4" s="12">
        <f>1.048*1190.63</f>
        <v>1247.7802400000003</v>
      </c>
      <c r="H4" s="12">
        <f>1.048*793.75</f>
        <v>831.85</v>
      </c>
      <c r="I4" s="12">
        <f>1.048*740</f>
        <v>775.52</v>
      </c>
      <c r="J4" s="13">
        <v>48101701</v>
      </c>
      <c r="K4" s="34">
        <v>0.25</v>
      </c>
    </row>
    <row r="5" spans="1:11" ht="42" customHeight="1" x14ac:dyDescent="0.25">
      <c r="A5" s="33"/>
      <c r="B5" s="10" t="s">
        <v>12</v>
      </c>
      <c r="C5" s="14"/>
      <c r="D5" s="11" t="s">
        <v>13</v>
      </c>
      <c r="E5" s="11" t="s">
        <v>14</v>
      </c>
      <c r="F5" s="14"/>
      <c r="G5" s="14"/>
      <c r="H5" s="14"/>
      <c r="I5" s="14"/>
      <c r="J5" s="15"/>
      <c r="K5" s="36"/>
    </row>
    <row r="6" spans="1:11" ht="42" customHeight="1" x14ac:dyDescent="0.25">
      <c r="A6" s="9">
        <v>2</v>
      </c>
      <c r="B6" s="10" t="s">
        <v>63</v>
      </c>
      <c r="C6" s="9" t="s">
        <v>15</v>
      </c>
      <c r="D6" s="11" t="s">
        <v>16</v>
      </c>
      <c r="E6" s="11" t="s">
        <v>17</v>
      </c>
      <c r="F6" s="12">
        <f>1.048*1650</f>
        <v>1729.2</v>
      </c>
      <c r="G6" s="12">
        <f>1.048*1378.75</f>
        <v>1444.93</v>
      </c>
      <c r="H6" s="12">
        <f>1.048*919.17</f>
        <v>963.29016000000001</v>
      </c>
      <c r="I6" s="12">
        <f>1.048*840</f>
        <v>880.32</v>
      </c>
      <c r="J6" s="13">
        <v>48101701</v>
      </c>
      <c r="K6" s="34">
        <v>0.25</v>
      </c>
    </row>
    <row r="7" spans="1:11" ht="42" customHeight="1" x14ac:dyDescent="0.25">
      <c r="A7" s="33"/>
      <c r="B7" s="10" t="s">
        <v>18</v>
      </c>
      <c r="C7" s="16"/>
      <c r="D7" s="11" t="s">
        <v>13</v>
      </c>
      <c r="E7" s="11" t="s">
        <v>14</v>
      </c>
      <c r="F7" s="14"/>
      <c r="G7" s="14"/>
      <c r="H7" s="14"/>
      <c r="I7" s="14"/>
      <c r="J7" s="15"/>
      <c r="K7" s="36"/>
    </row>
    <row r="8" spans="1:11" ht="47.25" customHeight="1" x14ac:dyDescent="0.25">
      <c r="A8" s="9">
        <v>3</v>
      </c>
      <c r="B8" s="10" t="s">
        <v>63</v>
      </c>
      <c r="C8" s="9" t="s">
        <v>19</v>
      </c>
      <c r="D8" s="11" t="s">
        <v>20</v>
      </c>
      <c r="E8" s="11" t="s">
        <v>21</v>
      </c>
      <c r="F8" s="12">
        <f>1.048*1950</f>
        <v>2043.6000000000001</v>
      </c>
      <c r="G8" s="12">
        <f>1.048*1679.69</f>
        <v>1760.3151200000002</v>
      </c>
      <c r="H8" s="12">
        <f>1.048*1119.79</f>
        <v>1173.5399199999999</v>
      </c>
      <c r="I8" s="12">
        <f>1.048*1060</f>
        <v>1110.8800000000001</v>
      </c>
      <c r="J8" s="13">
        <v>48101701</v>
      </c>
      <c r="K8" s="34">
        <v>0.25</v>
      </c>
    </row>
    <row r="9" spans="1:11" ht="47.25" customHeight="1" x14ac:dyDescent="0.25">
      <c r="A9" s="33"/>
      <c r="B9" s="10" t="s">
        <v>22</v>
      </c>
      <c r="C9" s="16"/>
      <c r="D9" s="11" t="s">
        <v>13</v>
      </c>
      <c r="E9" s="11" t="s">
        <v>14</v>
      </c>
      <c r="F9" s="14"/>
      <c r="G9" s="14"/>
      <c r="H9" s="14"/>
      <c r="I9" s="14"/>
      <c r="J9" s="15"/>
      <c r="K9" s="36"/>
    </row>
    <row r="10" spans="1:11" ht="47.25" x14ac:dyDescent="0.25">
      <c r="A10" s="23" t="s">
        <v>1</v>
      </c>
      <c r="B10" s="23" t="s">
        <v>64</v>
      </c>
      <c r="C10" s="23" t="s">
        <v>2</v>
      </c>
      <c r="D10" s="24" t="s">
        <v>3</v>
      </c>
      <c r="E10" s="24" t="s">
        <v>4</v>
      </c>
      <c r="F10" s="23" t="s">
        <v>5</v>
      </c>
      <c r="G10" s="23" t="s">
        <v>6</v>
      </c>
      <c r="H10" s="23" t="s">
        <v>7</v>
      </c>
      <c r="I10" s="23" t="s">
        <v>8</v>
      </c>
      <c r="J10" s="23" t="s">
        <v>68</v>
      </c>
      <c r="K10" s="23" t="s">
        <v>69</v>
      </c>
    </row>
    <row r="11" spans="1:11" ht="44.25" customHeight="1" x14ac:dyDescent="0.25">
      <c r="A11" s="9">
        <v>4</v>
      </c>
      <c r="B11" s="10" t="s">
        <v>65</v>
      </c>
      <c r="C11" s="9" t="s">
        <v>9</v>
      </c>
      <c r="D11" s="11" t="s">
        <v>23</v>
      </c>
      <c r="E11" s="11" t="s">
        <v>24</v>
      </c>
      <c r="F11" s="12">
        <f>1.048*2150</f>
        <v>2253.2000000000003</v>
      </c>
      <c r="G11" s="12">
        <f>1.048*1541.67</f>
        <v>1615.6701600000001</v>
      </c>
      <c r="H11" s="12">
        <f>1.048*1027.78</f>
        <v>1077.1134400000001</v>
      </c>
      <c r="I11" s="12">
        <f>1.048*920</f>
        <v>964.16000000000008</v>
      </c>
      <c r="J11" s="13">
        <v>48101701</v>
      </c>
      <c r="K11" s="34">
        <v>0.25</v>
      </c>
    </row>
    <row r="12" spans="1:11" ht="33.75" customHeight="1" x14ac:dyDescent="0.25">
      <c r="A12" s="9">
        <v>5</v>
      </c>
      <c r="B12" s="10" t="s">
        <v>65</v>
      </c>
      <c r="C12" s="9" t="s">
        <v>19</v>
      </c>
      <c r="D12" s="11" t="s">
        <v>25</v>
      </c>
      <c r="E12" s="11" t="s">
        <v>26</v>
      </c>
      <c r="F12" s="12">
        <f>1.048*2150</f>
        <v>2253.2000000000003</v>
      </c>
      <c r="G12" s="12">
        <f>1.048*1782.33</f>
        <v>1867.88184</v>
      </c>
      <c r="H12" s="12">
        <f>1.048*1188.22</f>
        <v>1245.2545600000001</v>
      </c>
      <c r="I12" s="12">
        <f>1.048*990</f>
        <v>1037.52</v>
      </c>
      <c r="J12" s="13">
        <v>48101701</v>
      </c>
      <c r="K12" s="34">
        <v>0.25</v>
      </c>
    </row>
    <row r="13" spans="1:11" ht="42" customHeight="1" x14ac:dyDescent="0.25">
      <c r="A13" s="9">
        <v>6</v>
      </c>
      <c r="B13" s="10" t="s">
        <v>65</v>
      </c>
      <c r="C13" s="9" t="s">
        <v>27</v>
      </c>
      <c r="D13" s="11" t="s">
        <v>28</v>
      </c>
      <c r="E13" s="11" t="s">
        <v>29</v>
      </c>
      <c r="F13" s="12">
        <f>1.048*3200</f>
        <v>3353.6000000000004</v>
      </c>
      <c r="G13" s="12">
        <f>1.048*2143.33</f>
        <v>2246.20984</v>
      </c>
      <c r="H13" s="12">
        <f>1.048*1428.89</f>
        <v>1497.4767200000001</v>
      </c>
      <c r="I13" s="12">
        <f>1.048*1240</f>
        <v>1299.52</v>
      </c>
      <c r="J13" s="13">
        <v>48101701</v>
      </c>
      <c r="K13" s="34">
        <v>0.25</v>
      </c>
    </row>
    <row r="14" spans="1:11" ht="47.25" x14ac:dyDescent="0.25">
      <c r="A14" s="23" t="s">
        <v>1</v>
      </c>
      <c r="B14" s="23" t="s">
        <v>66</v>
      </c>
      <c r="C14" s="23" t="s">
        <v>2</v>
      </c>
      <c r="D14" s="24" t="s">
        <v>3</v>
      </c>
      <c r="E14" s="24" t="s">
        <v>4</v>
      </c>
      <c r="F14" s="23" t="s">
        <v>5</v>
      </c>
      <c r="G14" s="23" t="s">
        <v>6</v>
      </c>
      <c r="H14" s="23" t="s">
        <v>7</v>
      </c>
      <c r="I14" s="23" t="s">
        <v>8</v>
      </c>
      <c r="J14" s="23" t="s">
        <v>68</v>
      </c>
      <c r="K14" s="23" t="s">
        <v>69</v>
      </c>
    </row>
    <row r="15" spans="1:11" ht="34.5" customHeight="1" x14ac:dyDescent="0.25">
      <c r="A15" s="9">
        <v>7</v>
      </c>
      <c r="B15" s="10" t="s">
        <v>67</v>
      </c>
      <c r="C15" s="9" t="s">
        <v>9</v>
      </c>
      <c r="D15" s="11" t="s">
        <v>10</v>
      </c>
      <c r="E15" s="11" t="s">
        <v>11</v>
      </c>
      <c r="F15" s="12">
        <f>1.048*1650</f>
        <v>1729.2</v>
      </c>
      <c r="G15" s="12">
        <f>1.048*1270</f>
        <v>1330.96</v>
      </c>
      <c r="H15" s="12">
        <f>1.048*846.67</f>
        <v>887.31016</v>
      </c>
      <c r="I15" s="12">
        <f>1.048*740</f>
        <v>775.52</v>
      </c>
      <c r="J15" s="13">
        <v>48101701</v>
      </c>
      <c r="K15" s="34">
        <v>0.25</v>
      </c>
    </row>
    <row r="16" spans="1:11" ht="37.5" customHeight="1" x14ac:dyDescent="0.25">
      <c r="A16" s="9">
        <v>8</v>
      </c>
      <c r="B16" s="10" t="s">
        <v>67</v>
      </c>
      <c r="C16" s="9" t="s">
        <v>15</v>
      </c>
      <c r="D16" s="11" t="s">
        <v>16</v>
      </c>
      <c r="E16" s="11" t="s">
        <v>17</v>
      </c>
      <c r="F16" s="12">
        <f>1.048*1850</f>
        <v>1938.8000000000002</v>
      </c>
      <c r="G16" s="12">
        <f>1.048*1470.67</f>
        <v>1541.2621600000002</v>
      </c>
      <c r="H16" s="12">
        <f>1.048*980.44</f>
        <v>1027.5011200000001</v>
      </c>
      <c r="I16" s="12">
        <f>1.048*880</f>
        <v>922.24</v>
      </c>
      <c r="J16" s="13">
        <v>48101701</v>
      </c>
      <c r="K16" s="34">
        <v>0.25</v>
      </c>
    </row>
    <row r="17" spans="1:11" ht="45" customHeight="1" x14ac:dyDescent="0.25">
      <c r="A17" s="9">
        <v>9</v>
      </c>
      <c r="B17" s="10" t="s">
        <v>67</v>
      </c>
      <c r="C17" s="9" t="s">
        <v>19</v>
      </c>
      <c r="D17" s="11" t="s">
        <v>20</v>
      </c>
      <c r="E17" s="11" t="s">
        <v>21</v>
      </c>
      <c r="F17" s="12">
        <f>1.048*2100</f>
        <v>2200.8000000000002</v>
      </c>
      <c r="G17" s="12">
        <f>1.048*1791.67</f>
        <v>1877.6701600000001</v>
      </c>
      <c r="H17" s="12">
        <f>1.048*1194.44</f>
        <v>1251.7731200000001</v>
      </c>
      <c r="I17" s="12">
        <f>1.048*1040</f>
        <v>1089.92</v>
      </c>
      <c r="J17" s="13">
        <v>48101701</v>
      </c>
      <c r="K17" s="34">
        <v>0.25</v>
      </c>
    </row>
    <row r="18" spans="1:11" x14ac:dyDescent="0.25">
      <c r="F18" s="3"/>
    </row>
    <row r="19" spans="1:11" x14ac:dyDescent="0.25">
      <c r="F19" s="3"/>
    </row>
    <row r="20" spans="1:11" x14ac:dyDescent="0.25">
      <c r="F20" s="3"/>
    </row>
    <row r="21" spans="1:11" x14ac:dyDescent="0.25">
      <c r="F21" s="3"/>
    </row>
    <row r="22" spans="1:11" x14ac:dyDescent="0.25">
      <c r="F22" s="3"/>
    </row>
    <row r="23" spans="1:11" x14ac:dyDescent="0.25">
      <c r="F23" s="3"/>
    </row>
    <row r="24" spans="1:11" x14ac:dyDescent="0.25">
      <c r="F24" s="3"/>
    </row>
    <row r="25" spans="1:11" x14ac:dyDescent="0.25">
      <c r="F25" s="3"/>
    </row>
    <row r="26" spans="1:11" x14ac:dyDescent="0.25">
      <c r="F26" s="3"/>
    </row>
    <row r="27" spans="1:11" x14ac:dyDescent="0.25">
      <c r="F27" s="3"/>
    </row>
    <row r="28" spans="1:11" x14ac:dyDescent="0.25">
      <c r="F28" s="3"/>
    </row>
    <row r="29" spans="1:11" x14ac:dyDescent="0.25">
      <c r="F29" s="3"/>
    </row>
  </sheetData>
  <sheetProtection formatRows="0"/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  <headerFooter>
    <oddHeader xml:space="preserve">&amp;L23.3-2401-18
Kaffe- och Vattenautomater med tillhörande varor och tjänster
</oddHeader>
  </headerFooter>
  <ignoredErrors>
    <ignoredError sqref="F4:I8 F11:H13 I11 F15:I17 I12:I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B2719-5249-4B87-9762-1E9B6FD14580}">
  <dimension ref="A1:E4"/>
  <sheetViews>
    <sheetView showGridLines="0" zoomScale="90" zoomScaleNormal="90" workbookViewId="0">
      <selection activeCell="E4" sqref="E4"/>
    </sheetView>
  </sheetViews>
  <sheetFormatPr defaultRowHeight="15" x14ac:dyDescent="0.25"/>
  <cols>
    <col min="1" max="1" width="14" customWidth="1"/>
    <col min="2" max="2" width="45.7109375" customWidth="1"/>
    <col min="3" max="3" width="48.7109375" customWidth="1"/>
    <col min="4" max="4" width="18.42578125" customWidth="1"/>
    <col min="5" max="5" width="16.28515625" customWidth="1"/>
  </cols>
  <sheetData>
    <row r="1" spans="1:5" ht="23.25" x14ac:dyDescent="0.35">
      <c r="A1" s="1" t="s">
        <v>74</v>
      </c>
      <c r="C1" s="1" t="s">
        <v>73</v>
      </c>
    </row>
    <row r="2" spans="1:5" ht="20.25" x14ac:dyDescent="0.3">
      <c r="A2" s="2" t="s">
        <v>30</v>
      </c>
    </row>
    <row r="3" spans="1:5" ht="36" customHeight="1" x14ac:dyDescent="0.25">
      <c r="A3" s="25" t="s">
        <v>1</v>
      </c>
      <c r="B3" s="23" t="s">
        <v>31</v>
      </c>
      <c r="C3" s="23" t="s">
        <v>4</v>
      </c>
      <c r="D3" s="23" t="s">
        <v>68</v>
      </c>
      <c r="E3" s="23" t="s">
        <v>69</v>
      </c>
    </row>
    <row r="4" spans="1:5" s="8" customFormat="1" ht="15.75" x14ac:dyDescent="0.25">
      <c r="A4" s="9">
        <v>1</v>
      </c>
      <c r="B4" s="17" t="s">
        <v>13</v>
      </c>
      <c r="C4" s="18" t="s">
        <v>14</v>
      </c>
      <c r="D4" s="19">
        <v>48101701</v>
      </c>
      <c r="E4" s="34">
        <v>0.25</v>
      </c>
    </row>
  </sheetData>
  <sheetProtection insertRows="0"/>
  <protectedRanges>
    <protectedRange sqref="A4:C4" name="Område1"/>
  </protectedRange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F84B0-02F3-496A-B361-B60B37D26C2D}">
  <dimension ref="A1:O9"/>
  <sheetViews>
    <sheetView showGridLines="0" zoomScale="90" zoomScaleNormal="90" workbookViewId="0">
      <selection activeCell="D18" sqref="D18"/>
    </sheetView>
  </sheetViews>
  <sheetFormatPr defaultRowHeight="15" x14ac:dyDescent="0.25"/>
  <cols>
    <col min="1" max="1" width="26.85546875" customWidth="1"/>
    <col min="2" max="2" width="28" bestFit="1" customWidth="1"/>
    <col min="3" max="3" width="25.140625" customWidth="1"/>
    <col min="4" max="4" width="17.85546875" customWidth="1"/>
    <col min="5" max="5" width="15.85546875" customWidth="1"/>
    <col min="6" max="6" width="14.5703125" customWidth="1"/>
  </cols>
  <sheetData>
    <row r="1" spans="1:15" ht="23.25" x14ac:dyDescent="0.35">
      <c r="A1" s="1" t="s">
        <v>74</v>
      </c>
      <c r="C1" s="1" t="s">
        <v>73</v>
      </c>
    </row>
    <row r="2" spans="1:15" ht="20.25" x14ac:dyDescent="0.3">
      <c r="A2" s="2" t="s">
        <v>32</v>
      </c>
    </row>
    <row r="3" spans="1:15" s="4" customFormat="1" ht="31.5" x14ac:dyDescent="0.25">
      <c r="A3" s="23" t="s">
        <v>1</v>
      </c>
      <c r="B3" s="23" t="s">
        <v>33</v>
      </c>
      <c r="C3" s="23" t="s">
        <v>34</v>
      </c>
      <c r="D3" s="23" t="s">
        <v>35</v>
      </c>
      <c r="E3" s="23" t="s">
        <v>68</v>
      </c>
      <c r="F3" s="23" t="s">
        <v>69</v>
      </c>
      <c r="H3"/>
      <c r="I3"/>
      <c r="J3"/>
      <c r="K3"/>
      <c r="L3"/>
      <c r="M3"/>
      <c r="N3"/>
      <c r="O3"/>
    </row>
    <row r="4" spans="1:15" ht="30" x14ac:dyDescent="0.25">
      <c r="A4" s="20">
        <v>1</v>
      </c>
      <c r="B4" s="21" t="s">
        <v>36</v>
      </c>
      <c r="C4" s="10" t="s">
        <v>37</v>
      </c>
      <c r="D4" s="22">
        <f>1.048*50</f>
        <v>52.400000000000006</v>
      </c>
      <c r="E4" s="19">
        <v>48101701</v>
      </c>
      <c r="F4" s="34">
        <v>0.25</v>
      </c>
    </row>
    <row r="5" spans="1:15" ht="30" x14ac:dyDescent="0.25">
      <c r="A5" s="20">
        <v>2</v>
      </c>
      <c r="B5" s="21" t="s">
        <v>36</v>
      </c>
      <c r="C5" s="10" t="s">
        <v>38</v>
      </c>
      <c r="D5" s="22">
        <f>1.048*50</f>
        <v>52.400000000000006</v>
      </c>
      <c r="E5" s="19">
        <v>48101701</v>
      </c>
      <c r="F5" s="34">
        <v>0.25</v>
      </c>
    </row>
    <row r="6" spans="1:15" ht="30" x14ac:dyDescent="0.25">
      <c r="A6" s="20">
        <v>3</v>
      </c>
      <c r="B6" s="21" t="s">
        <v>36</v>
      </c>
      <c r="C6" s="10" t="s">
        <v>39</v>
      </c>
      <c r="D6" s="22">
        <f>1.048*50</f>
        <v>52.400000000000006</v>
      </c>
      <c r="E6" s="19">
        <v>48101701</v>
      </c>
      <c r="F6" s="34">
        <v>0.25</v>
      </c>
    </row>
    <row r="9" spans="1:15" x14ac:dyDescent="0.25">
      <c r="B9" s="5"/>
    </row>
  </sheetData>
  <protectedRanges>
    <protectedRange sqref="D4:D6" name="Område1"/>
  </protectedRange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  <headerFooter>
    <oddHeader xml:space="preserve">&amp;L23.3-2401-18
Kaffe- och Vattenautomater med tillhörande varor och tjänster
</oddHeader>
  </headerFooter>
  <ignoredErrors>
    <ignoredError sqref="D4:D6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02"/>
  <sheetViews>
    <sheetView showGridLines="0" topLeftCell="G1" zoomScale="70" zoomScaleNormal="70" workbookViewId="0">
      <selection activeCell="S29" sqref="S29"/>
    </sheetView>
  </sheetViews>
  <sheetFormatPr defaultRowHeight="15" x14ac:dyDescent="0.25"/>
  <cols>
    <col min="1" max="1" width="21.85546875" customWidth="1"/>
    <col min="2" max="2" width="33.140625" bestFit="1" customWidth="1"/>
    <col min="3" max="3" width="35.7109375" customWidth="1"/>
    <col min="4" max="4" width="29" customWidth="1"/>
    <col min="5" max="5" width="37.85546875" customWidth="1"/>
    <col min="6" max="6" width="27.140625" customWidth="1"/>
    <col min="7" max="8" width="36.42578125" customWidth="1"/>
    <col min="9" max="9" width="23.140625" customWidth="1"/>
    <col min="10" max="10" width="20.42578125" customWidth="1"/>
    <col min="11" max="11" width="24" customWidth="1"/>
    <col min="12" max="12" width="18.140625" customWidth="1"/>
    <col min="13" max="13" width="14.85546875" customWidth="1"/>
  </cols>
  <sheetData>
    <row r="1" spans="1:13" ht="23.45" customHeight="1" x14ac:dyDescent="0.35">
      <c r="A1" s="1" t="s">
        <v>74</v>
      </c>
      <c r="C1" s="1" t="s">
        <v>73</v>
      </c>
    </row>
    <row r="2" spans="1:13" ht="23.45" customHeight="1" x14ac:dyDescent="0.3">
      <c r="A2" s="2" t="s">
        <v>40</v>
      </c>
    </row>
    <row r="3" spans="1:13" ht="57" customHeight="1" x14ac:dyDescent="0.25">
      <c r="A3" s="7" t="s">
        <v>1</v>
      </c>
      <c r="B3" s="7" t="s">
        <v>70</v>
      </c>
      <c r="C3" s="7" t="s">
        <v>41</v>
      </c>
      <c r="D3" s="7" t="s">
        <v>42</v>
      </c>
      <c r="E3" s="7" t="s">
        <v>43</v>
      </c>
      <c r="F3" s="7" t="s">
        <v>4</v>
      </c>
      <c r="G3" s="7" t="s">
        <v>44</v>
      </c>
      <c r="H3" s="7" t="s">
        <v>45</v>
      </c>
      <c r="I3" s="7" t="s">
        <v>46</v>
      </c>
      <c r="J3" s="7" t="s">
        <v>47</v>
      </c>
      <c r="K3" s="7" t="s">
        <v>71</v>
      </c>
      <c r="L3" s="7" t="s">
        <v>68</v>
      </c>
      <c r="M3" s="7" t="s">
        <v>69</v>
      </c>
    </row>
    <row r="4" spans="1:13" ht="30" x14ac:dyDescent="0.25">
      <c r="A4" s="26">
        <v>1</v>
      </c>
      <c r="B4" s="17" t="s">
        <v>48</v>
      </c>
      <c r="C4" s="17" t="s">
        <v>49</v>
      </c>
      <c r="D4" s="17"/>
      <c r="E4" s="17" t="s">
        <v>50</v>
      </c>
      <c r="F4" s="17">
        <v>6100</v>
      </c>
      <c r="G4" s="18" t="s">
        <v>51</v>
      </c>
      <c r="H4" s="27">
        <f>1.008*980</f>
        <v>987.84</v>
      </c>
      <c r="I4" s="27">
        <v>0.49</v>
      </c>
      <c r="J4" s="38" t="s">
        <v>52</v>
      </c>
      <c r="K4" s="26" t="s">
        <v>72</v>
      </c>
      <c r="L4" s="19">
        <v>52151500</v>
      </c>
      <c r="M4" s="34">
        <v>0.25</v>
      </c>
    </row>
    <row r="5" spans="1:13" ht="15.75" x14ac:dyDescent="0.25">
      <c r="A5" s="26">
        <v>2</v>
      </c>
      <c r="B5" s="17" t="s">
        <v>53</v>
      </c>
      <c r="C5" s="17"/>
      <c r="D5" s="17"/>
      <c r="E5" s="17" t="s">
        <v>54</v>
      </c>
      <c r="F5" s="17">
        <v>20020102</v>
      </c>
      <c r="G5" s="17" t="s">
        <v>55</v>
      </c>
      <c r="H5" s="27">
        <f>1.008*880</f>
        <v>887.04</v>
      </c>
      <c r="I5" s="27">
        <v>107.3</v>
      </c>
      <c r="J5" s="38" t="s">
        <v>56</v>
      </c>
      <c r="K5" s="28" t="s">
        <v>72</v>
      </c>
      <c r="L5" s="29">
        <v>12142104</v>
      </c>
      <c r="M5" s="35">
        <v>0.25</v>
      </c>
    </row>
    <row r="6" spans="1:13" x14ac:dyDescent="0.25">
      <c r="I6" s="6"/>
    </row>
    <row r="7" spans="1:13" x14ac:dyDescent="0.25">
      <c r="I7" s="6"/>
    </row>
    <row r="8" spans="1:13" x14ac:dyDescent="0.25">
      <c r="I8" s="6"/>
    </row>
    <row r="9" spans="1:13" x14ac:dyDescent="0.25">
      <c r="I9" s="6"/>
    </row>
    <row r="10" spans="1:13" x14ac:dyDescent="0.25">
      <c r="I10" s="6"/>
    </row>
    <row r="11" spans="1:13" x14ac:dyDescent="0.25">
      <c r="I11" s="6"/>
    </row>
    <row r="12" spans="1:13" x14ac:dyDescent="0.25">
      <c r="I12" s="6"/>
    </row>
    <row r="13" spans="1:13" x14ac:dyDescent="0.25">
      <c r="I13" s="6"/>
    </row>
    <row r="14" spans="1:13" x14ac:dyDescent="0.25">
      <c r="I14" s="6"/>
    </row>
    <row r="15" spans="1:13" x14ac:dyDescent="0.25">
      <c r="I15" s="6"/>
    </row>
    <row r="16" spans="1:13" x14ac:dyDescent="0.25">
      <c r="I16" s="6"/>
    </row>
    <row r="17" spans="9:9" x14ac:dyDescent="0.25">
      <c r="I17" s="6"/>
    </row>
    <row r="18" spans="9:9" x14ac:dyDescent="0.25">
      <c r="I18" s="6"/>
    </row>
    <row r="19" spans="9:9" x14ac:dyDescent="0.25">
      <c r="I19" s="6"/>
    </row>
    <row r="20" spans="9:9" x14ac:dyDescent="0.25">
      <c r="I20" s="6"/>
    </row>
    <row r="21" spans="9:9" x14ac:dyDescent="0.25">
      <c r="I21" s="6"/>
    </row>
    <row r="22" spans="9:9" x14ac:dyDescent="0.25">
      <c r="I22" s="6"/>
    </row>
    <row r="23" spans="9:9" x14ac:dyDescent="0.25">
      <c r="I23" s="6"/>
    </row>
    <row r="24" spans="9:9" x14ac:dyDescent="0.25">
      <c r="I24" s="6"/>
    </row>
    <row r="25" spans="9:9" x14ac:dyDescent="0.25">
      <c r="I25" s="6"/>
    </row>
    <row r="26" spans="9:9" x14ac:dyDescent="0.25">
      <c r="I26" s="6"/>
    </row>
    <row r="27" spans="9:9" x14ac:dyDescent="0.25">
      <c r="I27" s="6"/>
    </row>
    <row r="28" spans="9:9" x14ac:dyDescent="0.25">
      <c r="I28" s="6"/>
    </row>
    <row r="29" spans="9:9" x14ac:dyDescent="0.25">
      <c r="I29" s="6"/>
    </row>
    <row r="30" spans="9:9" x14ac:dyDescent="0.25">
      <c r="I30" s="6"/>
    </row>
    <row r="31" spans="9:9" x14ac:dyDescent="0.25">
      <c r="I31" s="6"/>
    </row>
    <row r="32" spans="9:9" x14ac:dyDescent="0.25">
      <c r="I32" s="6"/>
    </row>
    <row r="33" spans="9:9" x14ac:dyDescent="0.25">
      <c r="I33" s="6"/>
    </row>
    <row r="34" spans="9:9" x14ac:dyDescent="0.25">
      <c r="I34" s="6"/>
    </row>
    <row r="35" spans="9:9" x14ac:dyDescent="0.25">
      <c r="I35" s="6"/>
    </row>
    <row r="36" spans="9:9" x14ac:dyDescent="0.25">
      <c r="I36" s="6"/>
    </row>
    <row r="37" spans="9:9" x14ac:dyDescent="0.25">
      <c r="I37" s="6"/>
    </row>
    <row r="38" spans="9:9" x14ac:dyDescent="0.25">
      <c r="I38" s="6"/>
    </row>
    <row r="39" spans="9:9" x14ac:dyDescent="0.25">
      <c r="I39" s="6"/>
    </row>
    <row r="40" spans="9:9" x14ac:dyDescent="0.25">
      <c r="I40" s="6"/>
    </row>
    <row r="41" spans="9:9" x14ac:dyDescent="0.25">
      <c r="I41" s="6"/>
    </row>
    <row r="42" spans="9:9" x14ac:dyDescent="0.25">
      <c r="I42" s="6"/>
    </row>
    <row r="43" spans="9:9" x14ac:dyDescent="0.25">
      <c r="I43" s="6"/>
    </row>
    <row r="44" spans="9:9" x14ac:dyDescent="0.25">
      <c r="I44" s="6"/>
    </row>
    <row r="45" spans="9:9" x14ac:dyDescent="0.25">
      <c r="I45" s="6"/>
    </row>
    <row r="46" spans="9:9" x14ac:dyDescent="0.25">
      <c r="I46" s="6"/>
    </row>
    <row r="47" spans="9:9" x14ac:dyDescent="0.25">
      <c r="I47" s="6"/>
    </row>
    <row r="48" spans="9:9" x14ac:dyDescent="0.25">
      <c r="I48" s="6"/>
    </row>
    <row r="49" spans="9:9" x14ac:dyDescent="0.25">
      <c r="I49" s="6"/>
    </row>
    <row r="50" spans="9:9" x14ac:dyDescent="0.25">
      <c r="I50" s="6"/>
    </row>
    <row r="51" spans="9:9" x14ac:dyDescent="0.25">
      <c r="I51" s="6"/>
    </row>
    <row r="52" spans="9:9" x14ac:dyDescent="0.25">
      <c r="I52" s="6"/>
    </row>
    <row r="53" spans="9:9" x14ac:dyDescent="0.25">
      <c r="I53" s="6"/>
    </row>
    <row r="54" spans="9:9" x14ac:dyDescent="0.25">
      <c r="I54" s="6"/>
    </row>
    <row r="55" spans="9:9" x14ac:dyDescent="0.25">
      <c r="I55" s="6"/>
    </row>
    <row r="56" spans="9:9" x14ac:dyDescent="0.25">
      <c r="I56" s="6"/>
    </row>
    <row r="57" spans="9:9" x14ac:dyDescent="0.25">
      <c r="I57" s="6"/>
    </row>
    <row r="58" spans="9:9" x14ac:dyDescent="0.25">
      <c r="I58" s="6"/>
    </row>
    <row r="59" spans="9:9" x14ac:dyDescent="0.25">
      <c r="I59" s="6"/>
    </row>
    <row r="60" spans="9:9" x14ac:dyDescent="0.25">
      <c r="I60" s="6"/>
    </row>
    <row r="61" spans="9:9" x14ac:dyDescent="0.25">
      <c r="I61" s="6"/>
    </row>
    <row r="62" spans="9:9" x14ac:dyDescent="0.25">
      <c r="I62" s="6"/>
    </row>
    <row r="63" spans="9:9" x14ac:dyDescent="0.25">
      <c r="I63" s="6"/>
    </row>
    <row r="64" spans="9:9" x14ac:dyDescent="0.25">
      <c r="I64" s="6"/>
    </row>
    <row r="65" spans="9:9" x14ac:dyDescent="0.25">
      <c r="I65" s="6"/>
    </row>
    <row r="66" spans="9:9" x14ac:dyDescent="0.25">
      <c r="I66" s="6"/>
    </row>
    <row r="67" spans="9:9" x14ac:dyDescent="0.25">
      <c r="I67" s="6"/>
    </row>
    <row r="68" spans="9:9" x14ac:dyDescent="0.25">
      <c r="I68" s="6"/>
    </row>
    <row r="69" spans="9:9" x14ac:dyDescent="0.25">
      <c r="I69" s="6"/>
    </row>
    <row r="70" spans="9:9" x14ac:dyDescent="0.25">
      <c r="I70" s="6"/>
    </row>
    <row r="71" spans="9:9" x14ac:dyDescent="0.25">
      <c r="I71" s="6"/>
    </row>
    <row r="72" spans="9:9" x14ac:dyDescent="0.25">
      <c r="I72" s="6"/>
    </row>
    <row r="73" spans="9:9" x14ac:dyDescent="0.25">
      <c r="I73" s="6"/>
    </row>
    <row r="74" spans="9:9" x14ac:dyDescent="0.25">
      <c r="I74" s="6"/>
    </row>
    <row r="75" spans="9:9" x14ac:dyDescent="0.25">
      <c r="I75" s="6"/>
    </row>
    <row r="76" spans="9:9" x14ac:dyDescent="0.25">
      <c r="I76" s="6"/>
    </row>
    <row r="77" spans="9:9" x14ac:dyDescent="0.25">
      <c r="I77" s="6"/>
    </row>
    <row r="78" spans="9:9" x14ac:dyDescent="0.25">
      <c r="I78" s="6"/>
    </row>
    <row r="79" spans="9:9" x14ac:dyDescent="0.25">
      <c r="I79" s="6"/>
    </row>
    <row r="80" spans="9:9" x14ac:dyDescent="0.25">
      <c r="I80" s="6"/>
    </row>
    <row r="81" spans="9:9" x14ac:dyDescent="0.25">
      <c r="I81" s="6"/>
    </row>
    <row r="82" spans="9:9" x14ac:dyDescent="0.25">
      <c r="I82" s="6"/>
    </row>
    <row r="83" spans="9:9" x14ac:dyDescent="0.25">
      <c r="I83" s="6"/>
    </row>
    <row r="84" spans="9:9" x14ac:dyDescent="0.25">
      <c r="I84" s="6"/>
    </row>
    <row r="85" spans="9:9" x14ac:dyDescent="0.25">
      <c r="I85" s="6"/>
    </row>
    <row r="86" spans="9:9" x14ac:dyDescent="0.25">
      <c r="I86" s="6"/>
    </row>
    <row r="87" spans="9:9" x14ac:dyDescent="0.25">
      <c r="I87" s="6"/>
    </row>
    <row r="88" spans="9:9" x14ac:dyDescent="0.25">
      <c r="I88" s="6"/>
    </row>
    <row r="89" spans="9:9" x14ac:dyDescent="0.25">
      <c r="I89" s="6"/>
    </row>
    <row r="90" spans="9:9" x14ac:dyDescent="0.25">
      <c r="I90" s="6"/>
    </row>
    <row r="91" spans="9:9" x14ac:dyDescent="0.25">
      <c r="I91" s="6"/>
    </row>
    <row r="92" spans="9:9" x14ac:dyDescent="0.25">
      <c r="I92" s="6"/>
    </row>
    <row r="93" spans="9:9" x14ac:dyDescent="0.25">
      <c r="I93" s="6"/>
    </row>
    <row r="94" spans="9:9" x14ac:dyDescent="0.25">
      <c r="I94" s="6"/>
    </row>
    <row r="95" spans="9:9" x14ac:dyDescent="0.25">
      <c r="I95" s="6"/>
    </row>
    <row r="96" spans="9:9" x14ac:dyDescent="0.25">
      <c r="I96" s="6"/>
    </row>
    <row r="97" spans="9:9" x14ac:dyDescent="0.25">
      <c r="I97" s="6"/>
    </row>
    <row r="98" spans="9:9" x14ac:dyDescent="0.25">
      <c r="I98" s="6"/>
    </row>
    <row r="99" spans="9:9" x14ac:dyDescent="0.25">
      <c r="I99" s="6"/>
    </row>
    <row r="100" spans="9:9" x14ac:dyDescent="0.25">
      <c r="I100" s="6"/>
    </row>
    <row r="101" spans="9:9" x14ac:dyDescent="0.25">
      <c r="I101" s="6"/>
    </row>
    <row r="102" spans="9:9" x14ac:dyDescent="0.25">
      <c r="I102" s="6"/>
    </row>
  </sheetData>
  <sheetProtection insertRows="0"/>
  <protectedRanges>
    <protectedRange sqref="J4:J18" name="Område4"/>
    <protectedRange sqref="B4:G18" name="Område1"/>
    <protectedRange sqref="H4:I5" name="Område2"/>
    <protectedRange sqref="H6:I18" name="Område3"/>
    <protectedRange sqref="K4:K6" name="Område4_1"/>
  </protectedRange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  <headerFooter>
    <oddHeader xml:space="preserve">&amp;L23.3-2401-18
Kaffe- och Vattenautomater med tillhörande varor och tjänster
</oddHeader>
  </headerFooter>
  <ignoredErrors>
    <ignoredError sqref="H4:H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32888-2B10-4F45-9C98-C455F0DA115C}">
  <dimension ref="A1:J33"/>
  <sheetViews>
    <sheetView showGridLines="0" zoomScale="80" zoomScaleNormal="80" workbookViewId="0">
      <selection activeCell="N25" sqref="N25"/>
    </sheetView>
  </sheetViews>
  <sheetFormatPr defaultRowHeight="15" x14ac:dyDescent="0.25"/>
  <cols>
    <col min="1" max="1" width="23.140625" customWidth="1"/>
    <col min="2" max="2" width="33.5703125" customWidth="1"/>
    <col min="3" max="5" width="18.42578125" customWidth="1"/>
    <col min="6" max="6" width="32.140625" customWidth="1"/>
    <col min="7" max="7" width="18.140625" customWidth="1"/>
    <col min="8" max="8" width="16.85546875" customWidth="1"/>
    <col min="9" max="9" width="17.85546875" customWidth="1"/>
    <col min="10" max="10" width="18.140625" customWidth="1"/>
  </cols>
  <sheetData>
    <row r="1" spans="1:10" ht="23.25" x14ac:dyDescent="0.35">
      <c r="A1" s="1" t="s">
        <v>74</v>
      </c>
      <c r="C1" s="1" t="s">
        <v>73</v>
      </c>
    </row>
    <row r="2" spans="1:10" ht="20.25" x14ac:dyDescent="0.3">
      <c r="A2" s="2" t="s">
        <v>57</v>
      </c>
    </row>
    <row r="3" spans="1:10" ht="102" customHeight="1" x14ac:dyDescent="0.25">
      <c r="A3" s="23" t="s">
        <v>1</v>
      </c>
      <c r="B3" s="23" t="s">
        <v>58</v>
      </c>
      <c r="C3" s="23" t="s">
        <v>3</v>
      </c>
      <c r="D3" s="23" t="s">
        <v>4</v>
      </c>
      <c r="E3" s="23" t="s">
        <v>2</v>
      </c>
      <c r="F3" s="23" t="s">
        <v>59</v>
      </c>
      <c r="G3" s="23" t="s">
        <v>5</v>
      </c>
      <c r="H3" s="23" t="s">
        <v>6</v>
      </c>
      <c r="I3" s="23" t="s">
        <v>60</v>
      </c>
      <c r="J3" s="23" t="s">
        <v>61</v>
      </c>
    </row>
    <row r="4" spans="1:10" ht="15.95" customHeight="1" x14ac:dyDescent="0.25">
      <c r="A4" s="30">
        <v>1</v>
      </c>
      <c r="B4" s="31"/>
      <c r="C4" s="31"/>
      <c r="D4" s="31"/>
      <c r="E4" s="31"/>
      <c r="F4" s="31"/>
      <c r="G4" s="32">
        <v>0</v>
      </c>
      <c r="H4" s="32">
        <v>0</v>
      </c>
      <c r="I4" s="32">
        <v>0</v>
      </c>
      <c r="J4" s="32">
        <v>0</v>
      </c>
    </row>
    <row r="5" spans="1:10" ht="15.95" customHeight="1" x14ac:dyDescent="0.25">
      <c r="A5" s="30">
        <v>2</v>
      </c>
      <c r="B5" s="31"/>
      <c r="C5" s="31"/>
      <c r="D5" s="31"/>
      <c r="E5" s="31"/>
      <c r="F5" s="31"/>
      <c r="G5" s="32">
        <v>0</v>
      </c>
      <c r="H5" s="32">
        <v>0</v>
      </c>
      <c r="I5" s="32">
        <v>0</v>
      </c>
      <c r="J5" s="32">
        <v>0</v>
      </c>
    </row>
    <row r="6" spans="1:10" ht="15.95" customHeight="1" x14ac:dyDescent="0.25">
      <c r="A6" s="30">
        <v>3</v>
      </c>
      <c r="B6" s="31"/>
      <c r="C6" s="31"/>
      <c r="D6" s="31"/>
      <c r="E6" s="31"/>
      <c r="F6" s="31"/>
      <c r="G6" s="32">
        <v>0</v>
      </c>
      <c r="H6" s="32">
        <v>0</v>
      </c>
      <c r="I6" s="32">
        <v>0</v>
      </c>
      <c r="J6" s="32">
        <v>0</v>
      </c>
    </row>
    <row r="7" spans="1:10" ht="15.95" customHeight="1" x14ac:dyDescent="0.25">
      <c r="A7" s="30">
        <v>4</v>
      </c>
      <c r="B7" s="31"/>
      <c r="C7" s="31"/>
      <c r="D7" s="31"/>
      <c r="E7" s="31"/>
      <c r="F7" s="31"/>
      <c r="G7" s="32">
        <v>0</v>
      </c>
      <c r="H7" s="32">
        <v>0</v>
      </c>
      <c r="I7" s="32">
        <v>0</v>
      </c>
      <c r="J7" s="32">
        <v>0</v>
      </c>
    </row>
    <row r="8" spans="1:10" ht="15.95" customHeight="1" x14ac:dyDescent="0.25">
      <c r="A8" s="30">
        <v>5</v>
      </c>
      <c r="B8" s="31"/>
      <c r="C8" s="31"/>
      <c r="D8" s="31"/>
      <c r="E8" s="31"/>
      <c r="F8" s="31"/>
      <c r="G8" s="32">
        <v>0</v>
      </c>
      <c r="H8" s="32">
        <v>0</v>
      </c>
      <c r="I8" s="32">
        <v>0</v>
      </c>
      <c r="J8" s="32">
        <v>0</v>
      </c>
    </row>
    <row r="9" spans="1:10" ht="15.95" customHeight="1" x14ac:dyDescent="0.25">
      <c r="A9" s="30">
        <v>6</v>
      </c>
      <c r="B9" s="31"/>
      <c r="C9" s="31"/>
      <c r="D9" s="31"/>
      <c r="E9" s="31"/>
      <c r="F9" s="31"/>
      <c r="G9" s="32">
        <v>0</v>
      </c>
      <c r="H9" s="32">
        <v>0</v>
      </c>
      <c r="I9" s="32">
        <v>0</v>
      </c>
      <c r="J9" s="32">
        <v>0</v>
      </c>
    </row>
    <row r="10" spans="1:10" ht="15.95" customHeight="1" x14ac:dyDescent="0.25">
      <c r="A10" s="30">
        <v>7</v>
      </c>
      <c r="B10" s="31"/>
      <c r="C10" s="31"/>
      <c r="D10" s="31"/>
      <c r="E10" s="31"/>
      <c r="F10" s="31"/>
      <c r="G10" s="32">
        <v>0</v>
      </c>
      <c r="H10" s="32">
        <v>0</v>
      </c>
      <c r="I10" s="32">
        <v>0</v>
      </c>
      <c r="J10" s="32">
        <v>0</v>
      </c>
    </row>
    <row r="11" spans="1:10" ht="15.95" customHeight="1" x14ac:dyDescent="0.25">
      <c r="A11" s="30">
        <v>8</v>
      </c>
      <c r="B11" s="31"/>
      <c r="C11" s="31"/>
      <c r="D11" s="31"/>
      <c r="E11" s="31"/>
      <c r="F11" s="31"/>
      <c r="G11" s="32">
        <v>0</v>
      </c>
      <c r="H11" s="32">
        <v>0</v>
      </c>
      <c r="I11" s="32">
        <v>0</v>
      </c>
      <c r="J11" s="32">
        <v>0</v>
      </c>
    </row>
    <row r="12" spans="1:10" ht="15.95" customHeight="1" x14ac:dyDescent="0.25">
      <c r="A12" s="30">
        <v>9</v>
      </c>
      <c r="B12" s="31"/>
      <c r="C12" s="31"/>
      <c r="D12" s="31"/>
      <c r="E12" s="31"/>
      <c r="F12" s="31"/>
      <c r="G12" s="32">
        <v>0</v>
      </c>
      <c r="H12" s="32">
        <v>0</v>
      </c>
      <c r="I12" s="32">
        <v>0</v>
      </c>
      <c r="J12" s="32">
        <v>0</v>
      </c>
    </row>
    <row r="13" spans="1:10" ht="15.95" customHeight="1" x14ac:dyDescent="0.25">
      <c r="A13" s="30">
        <v>10</v>
      </c>
      <c r="B13" s="31"/>
      <c r="C13" s="31"/>
      <c r="D13" s="31"/>
      <c r="E13" s="31"/>
      <c r="F13" s="31"/>
      <c r="G13" s="32">
        <v>0</v>
      </c>
      <c r="H13" s="32">
        <v>0</v>
      </c>
      <c r="I13" s="32">
        <v>0</v>
      </c>
      <c r="J13" s="32">
        <v>0</v>
      </c>
    </row>
    <row r="14" spans="1:10" ht="15.95" customHeight="1" x14ac:dyDescent="0.25">
      <c r="A14" s="30">
        <v>11</v>
      </c>
      <c r="B14" s="31"/>
      <c r="C14" s="31"/>
      <c r="D14" s="31"/>
      <c r="E14" s="31"/>
      <c r="F14" s="31"/>
      <c r="G14" s="32">
        <v>0</v>
      </c>
      <c r="H14" s="32">
        <v>0</v>
      </c>
      <c r="I14" s="32">
        <v>0</v>
      </c>
      <c r="J14" s="32">
        <v>0</v>
      </c>
    </row>
    <row r="15" spans="1:10" ht="15.95" customHeight="1" x14ac:dyDescent="0.25">
      <c r="A15" s="30">
        <v>12</v>
      </c>
      <c r="B15" s="31"/>
      <c r="C15" s="31"/>
      <c r="D15" s="31"/>
      <c r="E15" s="31"/>
      <c r="F15" s="31"/>
      <c r="G15" s="32">
        <v>0</v>
      </c>
      <c r="H15" s="32">
        <v>0</v>
      </c>
      <c r="I15" s="32">
        <v>0</v>
      </c>
      <c r="J15" s="32">
        <v>0</v>
      </c>
    </row>
    <row r="16" spans="1:10" ht="15.95" customHeight="1" x14ac:dyDescent="0.25">
      <c r="A16" s="30">
        <v>13</v>
      </c>
      <c r="B16" s="31"/>
      <c r="C16" s="31"/>
      <c r="D16" s="31"/>
      <c r="E16" s="31"/>
      <c r="F16" s="31"/>
      <c r="G16" s="32">
        <v>0</v>
      </c>
      <c r="H16" s="32">
        <v>0</v>
      </c>
      <c r="I16" s="32">
        <v>0</v>
      </c>
      <c r="J16" s="32">
        <v>0</v>
      </c>
    </row>
    <row r="17" spans="1:10" ht="15.95" customHeight="1" x14ac:dyDescent="0.25">
      <c r="A17" s="30">
        <v>14</v>
      </c>
      <c r="B17" s="31"/>
      <c r="C17" s="31"/>
      <c r="D17" s="31"/>
      <c r="E17" s="31"/>
      <c r="F17" s="31"/>
      <c r="G17" s="32">
        <v>0</v>
      </c>
      <c r="H17" s="32">
        <v>0</v>
      </c>
      <c r="I17" s="32">
        <v>0</v>
      </c>
      <c r="J17" s="32">
        <v>0</v>
      </c>
    </row>
    <row r="18" spans="1:10" ht="15.95" customHeight="1" x14ac:dyDescent="0.25">
      <c r="A18" s="30">
        <v>15</v>
      </c>
      <c r="B18" s="31"/>
      <c r="C18" s="31"/>
      <c r="D18" s="31"/>
      <c r="E18" s="31"/>
      <c r="F18" s="31"/>
      <c r="G18" s="32">
        <v>0</v>
      </c>
      <c r="H18" s="32">
        <v>0</v>
      </c>
      <c r="I18" s="32">
        <v>0</v>
      </c>
      <c r="J18" s="32">
        <v>0</v>
      </c>
    </row>
    <row r="19" spans="1:10" ht="15.95" customHeight="1" x14ac:dyDescent="0.25">
      <c r="A19" s="30">
        <v>16</v>
      </c>
      <c r="B19" s="31"/>
      <c r="C19" s="31"/>
      <c r="D19" s="31"/>
      <c r="E19" s="31"/>
      <c r="F19" s="31"/>
      <c r="G19" s="32">
        <v>0</v>
      </c>
      <c r="H19" s="32">
        <v>0</v>
      </c>
      <c r="I19" s="32">
        <v>0</v>
      </c>
      <c r="J19" s="32">
        <v>0</v>
      </c>
    </row>
    <row r="20" spans="1:10" ht="15.95" customHeight="1" x14ac:dyDescent="0.25">
      <c r="A20" s="30">
        <v>17</v>
      </c>
      <c r="B20" s="31"/>
      <c r="C20" s="31"/>
      <c r="D20" s="31"/>
      <c r="E20" s="31"/>
      <c r="F20" s="31"/>
      <c r="G20" s="32">
        <v>0</v>
      </c>
      <c r="H20" s="32">
        <v>0</v>
      </c>
      <c r="I20" s="32">
        <v>0</v>
      </c>
      <c r="J20" s="32">
        <v>0</v>
      </c>
    </row>
    <row r="21" spans="1:10" ht="15.95" customHeight="1" x14ac:dyDescent="0.25">
      <c r="A21" s="30">
        <v>18</v>
      </c>
      <c r="B21" s="31"/>
      <c r="C21" s="31"/>
      <c r="D21" s="31"/>
      <c r="E21" s="31"/>
      <c r="F21" s="31"/>
      <c r="G21" s="32">
        <v>0</v>
      </c>
      <c r="H21" s="32">
        <v>0</v>
      </c>
      <c r="I21" s="32">
        <v>0</v>
      </c>
      <c r="J21" s="32">
        <v>0</v>
      </c>
    </row>
    <row r="22" spans="1:10" ht="15.95" customHeight="1" x14ac:dyDescent="0.25">
      <c r="A22" s="30">
        <v>19</v>
      </c>
      <c r="B22" s="31"/>
      <c r="C22" s="31"/>
      <c r="D22" s="31"/>
      <c r="E22" s="31"/>
      <c r="F22" s="31"/>
      <c r="G22" s="32">
        <v>0</v>
      </c>
      <c r="H22" s="32">
        <v>0</v>
      </c>
      <c r="I22" s="32">
        <v>0</v>
      </c>
      <c r="J22" s="32">
        <v>0</v>
      </c>
    </row>
    <row r="23" spans="1:10" ht="15.95" customHeight="1" x14ac:dyDescent="0.25">
      <c r="A23" s="30">
        <v>20</v>
      </c>
      <c r="B23" s="31"/>
      <c r="C23" s="31"/>
      <c r="D23" s="31"/>
      <c r="E23" s="31"/>
      <c r="F23" s="31"/>
      <c r="G23" s="32">
        <v>0</v>
      </c>
      <c r="H23" s="32">
        <v>0</v>
      </c>
      <c r="I23" s="32">
        <v>0</v>
      </c>
      <c r="J23" s="32">
        <v>0</v>
      </c>
    </row>
    <row r="24" spans="1:10" ht="15.95" customHeight="1" x14ac:dyDescent="0.25">
      <c r="A24" s="30">
        <v>21</v>
      </c>
      <c r="B24" s="31"/>
      <c r="C24" s="31"/>
      <c r="D24" s="31"/>
      <c r="E24" s="31"/>
      <c r="F24" s="31"/>
      <c r="G24" s="32">
        <v>0</v>
      </c>
      <c r="H24" s="32">
        <v>0</v>
      </c>
      <c r="I24" s="32">
        <v>0</v>
      </c>
      <c r="J24" s="32">
        <v>0</v>
      </c>
    </row>
    <row r="25" spans="1:10" ht="15.95" customHeight="1" x14ac:dyDescent="0.25">
      <c r="A25" s="30">
        <v>22</v>
      </c>
      <c r="B25" s="31"/>
      <c r="C25" s="31"/>
      <c r="D25" s="31"/>
      <c r="E25" s="31"/>
      <c r="F25" s="31"/>
      <c r="G25" s="32">
        <v>0</v>
      </c>
      <c r="H25" s="32">
        <v>0</v>
      </c>
      <c r="I25" s="32">
        <v>0</v>
      </c>
      <c r="J25" s="32">
        <v>0</v>
      </c>
    </row>
    <row r="26" spans="1:10" ht="15.95" customHeight="1" x14ac:dyDescent="0.25">
      <c r="A26" s="30">
        <v>23</v>
      </c>
      <c r="B26" s="31"/>
      <c r="C26" s="31"/>
      <c r="D26" s="31"/>
      <c r="E26" s="31"/>
      <c r="F26" s="31"/>
      <c r="G26" s="32">
        <v>0</v>
      </c>
      <c r="H26" s="32">
        <v>0</v>
      </c>
      <c r="I26" s="32">
        <v>0</v>
      </c>
      <c r="J26" s="32">
        <v>0</v>
      </c>
    </row>
    <row r="27" spans="1:10" ht="15.95" customHeight="1" x14ac:dyDescent="0.25">
      <c r="A27" s="30">
        <v>24</v>
      </c>
      <c r="B27" s="31"/>
      <c r="C27" s="31"/>
      <c r="D27" s="31"/>
      <c r="E27" s="31"/>
      <c r="F27" s="31"/>
      <c r="G27" s="32">
        <v>0</v>
      </c>
      <c r="H27" s="32">
        <v>0</v>
      </c>
      <c r="I27" s="32">
        <v>0</v>
      </c>
      <c r="J27" s="32">
        <v>0</v>
      </c>
    </row>
    <row r="28" spans="1:10" ht="15.95" customHeight="1" x14ac:dyDescent="0.25">
      <c r="A28" s="30">
        <v>25</v>
      </c>
      <c r="B28" s="31"/>
      <c r="C28" s="31"/>
      <c r="D28" s="31"/>
      <c r="E28" s="31"/>
      <c r="F28" s="31"/>
      <c r="G28" s="32">
        <v>0</v>
      </c>
      <c r="H28" s="32">
        <v>0</v>
      </c>
      <c r="I28" s="32">
        <v>0</v>
      </c>
      <c r="J28" s="32">
        <v>0</v>
      </c>
    </row>
    <row r="29" spans="1:10" ht="15.95" customHeight="1" x14ac:dyDescent="0.25">
      <c r="A29" s="30">
        <v>26</v>
      </c>
      <c r="B29" s="31"/>
      <c r="C29" s="31"/>
      <c r="D29" s="31"/>
      <c r="E29" s="31"/>
      <c r="F29" s="31"/>
      <c r="G29" s="32">
        <v>0</v>
      </c>
      <c r="H29" s="32">
        <v>0</v>
      </c>
      <c r="I29" s="32">
        <v>0</v>
      </c>
      <c r="J29" s="32">
        <v>0</v>
      </c>
    </row>
    <row r="30" spans="1:10" ht="15.95" customHeight="1" x14ac:dyDescent="0.25">
      <c r="A30" s="30">
        <v>27</v>
      </c>
      <c r="B30" s="31"/>
      <c r="C30" s="31"/>
      <c r="D30" s="31"/>
      <c r="E30" s="31"/>
      <c r="F30" s="31"/>
      <c r="G30" s="32">
        <v>0</v>
      </c>
      <c r="H30" s="32">
        <v>0</v>
      </c>
      <c r="I30" s="32">
        <v>0</v>
      </c>
      <c r="J30" s="32">
        <v>0</v>
      </c>
    </row>
    <row r="31" spans="1:10" ht="15.95" customHeight="1" x14ac:dyDescent="0.25">
      <c r="A31" s="30">
        <v>28</v>
      </c>
      <c r="B31" s="31"/>
      <c r="C31" s="31"/>
      <c r="D31" s="31"/>
      <c r="E31" s="31"/>
      <c r="F31" s="31"/>
      <c r="G31" s="32">
        <v>0</v>
      </c>
      <c r="H31" s="32">
        <v>0</v>
      </c>
      <c r="I31" s="32">
        <v>0</v>
      </c>
      <c r="J31" s="32">
        <v>0</v>
      </c>
    </row>
    <row r="32" spans="1:10" ht="15.95" customHeight="1" x14ac:dyDescent="0.25">
      <c r="A32" s="30">
        <v>29</v>
      </c>
      <c r="B32" s="31"/>
      <c r="C32" s="31"/>
      <c r="D32" s="31"/>
      <c r="E32" s="31"/>
      <c r="F32" s="31"/>
      <c r="G32" s="32">
        <v>0</v>
      </c>
      <c r="H32" s="32">
        <v>0</v>
      </c>
      <c r="I32" s="32">
        <v>0</v>
      </c>
      <c r="J32" s="32">
        <v>0</v>
      </c>
    </row>
    <row r="33" spans="1:10" ht="15.95" customHeight="1" x14ac:dyDescent="0.25">
      <c r="A33" s="30">
        <v>30</v>
      </c>
      <c r="B33" s="31"/>
      <c r="C33" s="31"/>
      <c r="D33" s="31"/>
      <c r="E33" s="31"/>
      <c r="F33" s="31"/>
      <c r="G33" s="32">
        <v>0</v>
      </c>
      <c r="H33" s="32">
        <v>0</v>
      </c>
      <c r="I33" s="32">
        <v>0</v>
      </c>
      <c r="J33" s="32">
        <v>0</v>
      </c>
    </row>
  </sheetData>
  <sheetProtection insertRows="0"/>
  <protectedRanges>
    <protectedRange sqref="C29:J33" name="Område8"/>
    <protectedRange sqref="C24:J28 A24:B33" name="Område7"/>
    <protectedRange sqref="C19:J23" name="Område5"/>
    <protectedRange sqref="C14:J18 A14:B23" name="Område4"/>
    <protectedRange sqref="A9:A13 C9:J13" name="Område2"/>
    <protectedRange sqref="B5:B13 A5:A8 C5:J8 A4:J4" name="Område1"/>
  </protectedRange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E0DA83AF06B74290A3B0D2FADC7FD4" ma:contentTypeVersion="16" ma:contentTypeDescription="Create a new document." ma:contentTypeScope="" ma:versionID="cc552acf7de9bb975ff0ff5c04486039">
  <xsd:schema xmlns:xsd="http://www.w3.org/2001/XMLSchema" xmlns:xs="http://www.w3.org/2001/XMLSchema" xmlns:p="http://schemas.microsoft.com/office/2006/metadata/properties" xmlns:ns3="22cbf033-02dc-4e19-9271-6c3e53720ec7" xmlns:ns4="a3eb9aaf-11d9-475b-813b-98465f56318a" targetNamespace="http://schemas.microsoft.com/office/2006/metadata/properties" ma:root="true" ma:fieldsID="9b4bda076b16580a60a5bdf178a8b46e" ns3:_="" ns4:_="">
    <xsd:import namespace="22cbf033-02dc-4e19-9271-6c3e53720ec7"/>
    <xsd:import namespace="a3eb9aaf-11d9-475b-813b-98465f56318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LengthInSeconds" minOccurs="0"/>
                <xsd:element ref="ns3:MediaServiceObjectDetectorVersions" minOccurs="0"/>
                <xsd:element ref="ns3:MediaServiceSystemTag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cbf033-02dc-4e19-9271-6c3e53720e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eb9aaf-11d9-475b-813b-98465f56318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2cbf033-02dc-4e19-9271-6c3e53720ec7" xsi:nil="true"/>
  </documentManagement>
</p:properties>
</file>

<file path=customXml/itemProps1.xml><?xml version="1.0" encoding="utf-8"?>
<ds:datastoreItem xmlns:ds="http://schemas.openxmlformats.org/officeDocument/2006/customXml" ds:itemID="{DA791729-7AA0-4B6B-B216-B9A09C19AA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cbf033-02dc-4e19-9271-6c3e53720ec7"/>
    <ds:schemaRef ds:uri="a3eb9aaf-11d9-475b-813b-98465f5631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CEC9DD-5867-4B7D-8E20-499129B729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CEF45F-987E-4678-B68C-C92949C4B8EE}">
  <ds:schemaRefs>
    <ds:schemaRef ds:uri="22cbf033-02dc-4e19-9271-6c3e53720ec7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a3eb9aaf-11d9-475b-813b-98465f56318a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Hyra vattenautomater</vt:lpstr>
      <vt:lpstr>Underskåp</vt:lpstr>
      <vt:lpstr>Service vattenautomater</vt:lpstr>
      <vt:lpstr>Övrigt sortiment varor</vt:lpstr>
      <vt:lpstr>Övrigt sortiment automater</vt:lpstr>
    </vt:vector>
  </TitlesOfParts>
  <Manager/>
  <Company>Kammarkollegiet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JeBergh</dc:creator>
  <cp:keywords/>
  <dc:description/>
  <cp:lastModifiedBy>Stefan Persson</cp:lastModifiedBy>
  <cp:revision/>
  <dcterms:created xsi:type="dcterms:W3CDTF">2018-10-24T06:51:28Z</dcterms:created>
  <dcterms:modified xsi:type="dcterms:W3CDTF">2025-03-21T06:41:34Z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0x0101007BE0DA83AF06B74290A3B0D2FADC7FD4</vt:lpwstr>
  </property>
</Properties>
</file>