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trlProps/ctrlProp1.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InkAnnotation="0" codeName="ThisWorkbook"/>
  <mc:AlternateContent xmlns:mc="http://schemas.openxmlformats.org/markup-compatibility/2006">
    <mc:Choice Requires="x15">
      <x15ac:absPath xmlns:x15ac="http://schemas.microsoft.com/office/spreadsheetml/2010/11/ac" url="U:\Kontorspapper 2021\3 Förvaltning\10 Stöddokument\Avropsblankett\"/>
    </mc:Choice>
  </mc:AlternateContent>
  <xr:revisionPtr revIDLastSave="0" documentId="13_ncr:1_{45C34C5D-F91F-4E7E-A1D8-75E6737C2E75}" xr6:coauthVersionLast="47" xr6:coauthVersionMax="47" xr10:uidLastSave="{00000000-0000-0000-0000-000000000000}"/>
  <workbookProtection workbookAlgorithmName="SHA-512" workbookHashValue="9E8GleuFibTu6O6zFcF2cPEEJdyH5rQirFnLtvxN6AtrkSrupbTWfKqIzEqJ6kviV+taNK8lPPrM7UtALF7yFg==" workbookSaltValue="NE58aberTM511e9AmN103A==" workbookSpinCount="100000" lockStructure="1"/>
  <bookViews>
    <workbookView xWindow="-120" yWindow="-120" windowWidth="51840" windowHeight="21240" tabRatio="768" firstSheet="4" activeTab="5" xr2:uid="{00000000-000D-0000-FFFF-FFFF00000000}"/>
  </bookViews>
  <sheets>
    <sheet name="1 Spec. - 2. Relativ viktning" sheetId="102" state="veryHidden" r:id="rId1"/>
    <sheet name="1 Spec. - 3. Mervärdesmodell" sheetId="103" state="veryHidden" r:id="rId2"/>
    <sheet name="1 Spec. - 4. Annan modell" sheetId="104" state="veryHidden" r:id="rId3"/>
    <sheet name="Information (2)" sheetId="106" state="veryHidden" r:id="rId4"/>
    <sheet name="Information" sheetId="105" r:id="rId5"/>
    <sheet name="1 Spec. - 1. Lägsta pris" sheetId="98" r:id="rId6"/>
    <sheet name="2 Avtalstecknande" sheetId="100" r:id="rId7"/>
    <sheet name="Admin" sheetId="86" state="hidden" r:id="rId8"/>
    <sheet name="SysAdmin" sheetId="101" state="veryHidden" r:id="rId9"/>
  </sheets>
  <externalReferences>
    <externalReference r:id="rId10"/>
  </externalReferences>
  <definedNames>
    <definedName name="AntalSpec01" localSheetId="0">'1 Spec. - 2. Relativ viktning'!$M$48</definedName>
    <definedName name="AntalSpec01" localSheetId="1">'1 Spec. - 3. Mervärdesmodell'!$M$48</definedName>
    <definedName name="AntalSpec01" localSheetId="2">'1 Spec. - 4. Annan modell'!$M$48</definedName>
    <definedName name="AntalSpec01">'1 Spec. - 1. Lägsta pris'!$L$46</definedName>
    <definedName name="ButtonStatus">SysAdmin!$D$2</definedName>
    <definedName name="ButtonText">SysAdmin!$E$2</definedName>
    <definedName name="Cell_CB_St2_Rd1" localSheetId="0">'1 Spec. - 2. Relativ viktning'!$L$48</definedName>
    <definedName name="Cell_CB_St2_Rd1" localSheetId="1">'1 Spec. - 3. Mervärdesmodell'!$L$48</definedName>
    <definedName name="Cell_CB_St2_Rd1" localSheetId="2">'1 Spec. - 4. Annan modell'!$L$48</definedName>
    <definedName name="Cell_CB_St2_Rd1" localSheetId="4">Information!$N$41</definedName>
    <definedName name="Cell_CB_St2_Rd1" localSheetId="3">'Information (2)'!$N$44</definedName>
    <definedName name="Cell_CB_St2_Rd10" localSheetId="0">'1 Spec. - 2. Relativ viktning'!$L$67</definedName>
    <definedName name="Cell_CB_St2_Rd10" localSheetId="1">'1 Spec. - 3. Mervärdesmodell'!$L$67</definedName>
    <definedName name="Cell_CB_St2_Rd10" localSheetId="2">'1 Spec. - 4. Annan modell'!$L$67</definedName>
    <definedName name="Cell_CB_St2_Rd11" localSheetId="0">'1 Spec. - 2. Relativ viktning'!$L$49</definedName>
    <definedName name="Cell_CB_St2_Rd11" localSheetId="1">'1 Spec. - 3. Mervärdesmodell'!$L$49</definedName>
    <definedName name="Cell_CB_St2_Rd11" localSheetId="2">'1 Spec. - 4. Annan modell'!$L$49</definedName>
    <definedName name="Cell_CB_St2_Rd11" localSheetId="4">Information!$N$42</definedName>
    <definedName name="Cell_CB_St2_Rd11" localSheetId="3">'Information (2)'!$N$45</definedName>
    <definedName name="Cell_CB_St2_Rd12" localSheetId="0">'1 Spec. - 2. Relativ viktning'!$L$50</definedName>
    <definedName name="Cell_CB_St2_Rd12" localSheetId="1">'1 Spec. - 3. Mervärdesmodell'!$L$50</definedName>
    <definedName name="Cell_CB_St2_Rd12" localSheetId="2">'1 Spec. - 4. Annan modell'!$L$50</definedName>
    <definedName name="Cell_CB_St2_Rd12" localSheetId="4">Information!$N$43</definedName>
    <definedName name="Cell_CB_St2_Rd12" localSheetId="3">'Information (2)'!$N$46</definedName>
    <definedName name="Cell_CB_St2_Rd13" localSheetId="0">'1 Spec. - 2. Relativ viktning'!$L$51</definedName>
    <definedName name="Cell_CB_St2_Rd13" localSheetId="1">'1 Spec. - 3. Mervärdesmodell'!$L$51</definedName>
    <definedName name="Cell_CB_St2_Rd13" localSheetId="2">'1 Spec. - 4. Annan modell'!$L$51</definedName>
    <definedName name="Cell_CB_St2_Rd13" localSheetId="4">Information!$N$44</definedName>
    <definedName name="Cell_CB_St2_Rd13" localSheetId="3">'Information (2)'!$N$47</definedName>
    <definedName name="Cell_CB_St2_Rd14" localSheetId="0">'1 Spec. - 2. Relativ viktning'!$L$52</definedName>
    <definedName name="Cell_CB_St2_Rd14" localSheetId="1">'1 Spec. - 3. Mervärdesmodell'!$L$52</definedName>
    <definedName name="Cell_CB_St2_Rd14" localSheetId="2">'1 Spec. - 4. Annan modell'!$L$52</definedName>
    <definedName name="Cell_CB_St2_Rd14" localSheetId="4">Information!$N$45</definedName>
    <definedName name="Cell_CB_St2_Rd14" localSheetId="3">'Information (2)'!$N$48</definedName>
    <definedName name="Cell_CB_St2_Rd15" localSheetId="0">'1 Spec. - 2. Relativ viktning'!$L$53</definedName>
    <definedName name="Cell_CB_St2_Rd15" localSheetId="1">'1 Spec. - 3. Mervärdesmodell'!$L$53</definedName>
    <definedName name="Cell_CB_St2_Rd15" localSheetId="2">'1 Spec. - 4. Annan modell'!$L$53</definedName>
    <definedName name="Cell_CB_St2_Rd15" localSheetId="4">Information!$N$46</definedName>
    <definedName name="Cell_CB_St2_Rd15" localSheetId="3">'Information (2)'!$N$49</definedName>
    <definedName name="Cell_CB_St2_Rd16" localSheetId="0">'1 Spec. - 2. Relativ viktning'!$L$54</definedName>
    <definedName name="Cell_CB_St2_Rd16" localSheetId="1">'1 Spec. - 3. Mervärdesmodell'!$L$54</definedName>
    <definedName name="Cell_CB_St2_Rd16" localSheetId="2">'1 Spec. - 4. Annan modell'!$L$54</definedName>
    <definedName name="Cell_CB_St2_Rd16" localSheetId="4">Information!$N$47</definedName>
    <definedName name="Cell_CB_St2_Rd16" localSheetId="3">'Information (2)'!$N$50</definedName>
    <definedName name="Cell_CB_St2_Rd17" localSheetId="0">'1 Spec. - 2. Relativ viktning'!$L$55</definedName>
    <definedName name="Cell_CB_St2_Rd17" localSheetId="1">'1 Spec. - 3. Mervärdesmodell'!$L$55</definedName>
    <definedName name="Cell_CB_St2_Rd17" localSheetId="2">'1 Spec. - 4. Annan modell'!$L$55</definedName>
    <definedName name="Cell_CB_St2_Rd17" localSheetId="4">Information!$N$48</definedName>
    <definedName name="Cell_CB_St2_Rd17" localSheetId="3">'Information (2)'!$N$51</definedName>
    <definedName name="Cell_CB_St2_Rd18" localSheetId="0">'1 Spec. - 2. Relativ viktning'!$L$56</definedName>
    <definedName name="Cell_CB_St2_Rd18" localSheetId="1">'1 Spec. - 3. Mervärdesmodell'!$L$56</definedName>
    <definedName name="Cell_CB_St2_Rd18" localSheetId="2">'1 Spec. - 4. Annan modell'!$L$56</definedName>
    <definedName name="Cell_CB_St2_Rd18" localSheetId="4">Information!$N$49</definedName>
    <definedName name="Cell_CB_St2_Rd18" localSheetId="3">'Information (2)'!$N$52</definedName>
    <definedName name="Cell_CB_St2_Rd19" localSheetId="0">'1 Spec. - 2. Relativ viktning'!$L$57</definedName>
    <definedName name="Cell_CB_St2_Rd19" localSheetId="1">'1 Spec. - 3. Mervärdesmodell'!$L$57</definedName>
    <definedName name="Cell_CB_St2_Rd19" localSheetId="2">'1 Spec. - 4. Annan modell'!$L$57</definedName>
    <definedName name="Cell_CB_St2_Rd19" localSheetId="4">Information!$N$50</definedName>
    <definedName name="Cell_CB_St2_Rd19" localSheetId="3">'Information (2)'!$N$53</definedName>
    <definedName name="Cell_CB_St2_Rd2" localSheetId="0">'1 Spec. - 2. Relativ viktning'!$L$58</definedName>
    <definedName name="Cell_CB_St2_Rd2" localSheetId="1">'1 Spec. - 3. Mervärdesmodell'!$L$58</definedName>
    <definedName name="Cell_CB_St2_Rd2" localSheetId="2">'1 Spec. - 4. Annan modell'!$L$58</definedName>
    <definedName name="Cell_CB_St2_Rd2" localSheetId="4">Information!#REF!</definedName>
    <definedName name="Cell_CB_St2_Rd2" localSheetId="3">'Information (2)'!#REF!</definedName>
    <definedName name="Cell_CB_St2_Rd20" localSheetId="0">'1 Spec. - 2. Relativ viktning'!$L$66</definedName>
    <definedName name="Cell_CB_St2_Rd20" localSheetId="1">'1 Spec. - 3. Mervärdesmodell'!$L$66</definedName>
    <definedName name="Cell_CB_St2_Rd20" localSheetId="2">'1 Spec. - 4. Annan modell'!$L$66</definedName>
    <definedName name="Cell_CB_St2_Rd20" localSheetId="4">Information!#REF!</definedName>
    <definedName name="Cell_CB_St2_Rd20" localSheetId="3">'Information (2)'!#REF!</definedName>
    <definedName name="Cell_CB_St2_Rd3" localSheetId="0">'1 Spec. - 2. Relativ viktning'!$L$59</definedName>
    <definedName name="Cell_CB_St2_Rd3" localSheetId="1">'1 Spec. - 3. Mervärdesmodell'!$L$59</definedName>
    <definedName name="Cell_CB_St2_Rd3" localSheetId="2">'1 Spec. - 4. Annan modell'!$L$59</definedName>
    <definedName name="Cell_CB_St2_Rd3" localSheetId="4">Information!#REF!</definedName>
    <definedName name="Cell_CB_St2_Rd3" localSheetId="3">'Information (2)'!#REF!</definedName>
    <definedName name="Cell_CB_St2_Rd4" localSheetId="0">'1 Spec. - 2. Relativ viktning'!$L$60</definedName>
    <definedName name="Cell_CB_St2_Rd4" localSheetId="1">'1 Spec. - 3. Mervärdesmodell'!$L$60</definedName>
    <definedName name="Cell_CB_St2_Rd4" localSheetId="2">'1 Spec. - 4. Annan modell'!$L$60</definedName>
    <definedName name="Cell_CB_St2_Rd4" localSheetId="4">Information!#REF!</definedName>
    <definedName name="Cell_CB_St2_Rd4" localSheetId="3">'Information (2)'!#REF!</definedName>
    <definedName name="Cell_CB_St2_Rd5" localSheetId="0">'1 Spec. - 2. Relativ viktning'!$L$61</definedName>
    <definedName name="Cell_CB_St2_Rd5" localSheetId="1">'1 Spec. - 3. Mervärdesmodell'!$L$61</definedName>
    <definedName name="Cell_CB_St2_Rd5" localSheetId="2">'1 Spec. - 4. Annan modell'!$L$61</definedName>
    <definedName name="Cell_CB_St2_Rd5" localSheetId="4">Information!#REF!</definedName>
    <definedName name="Cell_CB_St2_Rd5" localSheetId="3">'Information (2)'!#REF!</definedName>
    <definedName name="Cell_CB_St2_Rd6" localSheetId="0">'1 Spec. - 2. Relativ viktning'!$L$62</definedName>
    <definedName name="Cell_CB_St2_Rd6" localSheetId="1">'1 Spec. - 3. Mervärdesmodell'!$L$62</definedName>
    <definedName name="Cell_CB_St2_Rd6" localSheetId="2">'1 Spec. - 4. Annan modell'!$L$62</definedName>
    <definedName name="Cell_CB_St2_Rd6" localSheetId="4">Information!#REF!</definedName>
    <definedName name="Cell_CB_St2_Rd6" localSheetId="3">'Information (2)'!#REF!</definedName>
    <definedName name="Cell_CB_St2_Rd7" localSheetId="0">'1 Spec. - 2. Relativ viktning'!$L$63</definedName>
    <definedName name="Cell_CB_St2_Rd7" localSheetId="1">'1 Spec. - 3. Mervärdesmodell'!$L$63</definedName>
    <definedName name="Cell_CB_St2_Rd7" localSheetId="2">'1 Spec. - 4. Annan modell'!$L$63</definedName>
    <definedName name="Cell_CB_St2_Rd7" localSheetId="4">Information!#REF!</definedName>
    <definedName name="Cell_CB_St2_Rd7" localSheetId="3">'Information (2)'!#REF!</definedName>
    <definedName name="Cell_CB_St2_Rd8" localSheetId="0">'1 Spec. - 2. Relativ viktning'!$L$64</definedName>
    <definedName name="Cell_CB_St2_Rd8" localSheetId="1">'1 Spec. - 3. Mervärdesmodell'!$L$64</definedName>
    <definedName name="Cell_CB_St2_Rd8" localSheetId="2">'1 Spec. - 4. Annan modell'!$L$64</definedName>
    <definedName name="Cell_CB_St2_Rd8" localSheetId="4">Information!#REF!</definedName>
    <definedName name="Cell_CB_St2_Rd8" localSheetId="3">'Information (2)'!#REF!</definedName>
    <definedName name="Cell_CB_St2_Rd9" localSheetId="0">'1 Spec. - 2. Relativ viktning'!$L$65</definedName>
    <definedName name="Cell_CB_St2_Rd9" localSheetId="1">'1 Spec. - 3. Mervärdesmodell'!$L$65</definedName>
    <definedName name="Cell_CB_St2_Rd9" localSheetId="2">'1 Spec. - 4. Annan modell'!$L$65</definedName>
    <definedName name="Cell_CB_St2_Rd9" localSheetId="4">Information!#REF!</definedName>
    <definedName name="Cell_CB_St2_Rd9" localSheetId="3">'Information (2)'!#REF!</definedName>
    <definedName name="Delområde_Vara_Tjanst">Admin!$D$101:INDEX(Admin!$D$101:$D$145,COUNTA(Admin!$D$101:$D$145))</definedName>
    <definedName name="DpDwnTDV" localSheetId="0">'1 Spec. - 2. Relativ viktning'!$B$75</definedName>
    <definedName name="DpDwnTDV" localSheetId="1">'1 Spec. - 3. Mervärdesmodell'!$B$75</definedName>
    <definedName name="DpDwnTDV" localSheetId="2">'1 Spec. - 4. Annan modell'!$B$75</definedName>
    <definedName name="DpDwnTDV" localSheetId="4">Information!$C$77</definedName>
    <definedName name="DpDwnTDV" localSheetId="3">'Information (2)'!$C$80</definedName>
    <definedName name="DpDwnTDV">'1 Spec. - 1. Lägsta pris'!$B$98</definedName>
    <definedName name="DpDwnUtvddrop" localSheetId="0">'1 Spec. - 2. Relativ viktning'!#REF!</definedName>
    <definedName name="DpDwnUtvddrop" localSheetId="1">'1 Spec. - 3. Mervärdesmodell'!#REF!</definedName>
    <definedName name="DpDwnUtvddrop" localSheetId="2">'1 Spec. - 4. Annan modell'!#REF!</definedName>
    <definedName name="DpDwnUtvddrop" localSheetId="4">Information!$C$84</definedName>
    <definedName name="DpDwnUtvddrop" localSheetId="3">'Information (2)'!$C$87</definedName>
    <definedName name="Input14" localSheetId="0">'1 Spec. - 2. Relativ viktning'!#REF!</definedName>
    <definedName name="Input14" localSheetId="1">'1 Spec. - 3. Mervärdesmodell'!#REF!</definedName>
    <definedName name="Input14" localSheetId="2">'1 Spec. - 4. Annan modell'!#REF!</definedName>
    <definedName name="Input14" localSheetId="4">Information!#REF!</definedName>
    <definedName name="Input14" localSheetId="3">'Information (2)'!#REF!</definedName>
    <definedName name="LarmStatus" localSheetId="0">'1 Spec. - 2. Relativ viktning'!$AH$3</definedName>
    <definedName name="LarmStatus" localSheetId="1">'1 Spec. - 3. Mervärdesmodell'!$AH$3</definedName>
    <definedName name="LarmStatus" localSheetId="2">'1 Spec. - 4. Annan modell'!$AH$3</definedName>
    <definedName name="LarmStatus" localSheetId="4">Information!$AI$3</definedName>
    <definedName name="LarmStatus" localSheetId="3">'Information (2)'!$AI$3</definedName>
    <definedName name="LarmStatus">'1 Spec. - 1. Lägsta pris'!$AH$3</definedName>
    <definedName name="ListaVaraTjänst">Admin!$D$160:$D$209</definedName>
    <definedName name="ListLevNamn">Admin!$C$81:$C$97</definedName>
    <definedName name="ListvalNrProduktTjänst">[1]Admin!$G$26:$G$47</definedName>
    <definedName name="ListvalRegion">Admin!$J$56:$J$77</definedName>
    <definedName name="LockStatus">SysAdmin!$B$1</definedName>
    <definedName name="MiljöNrTjänst">Admin!$I$71:$I$77</definedName>
    <definedName name="NrTjänst">Admin!$G$71:$G$77</definedName>
    <definedName name="pkey">SysAdmin!$B$3</definedName>
    <definedName name="PrisUppbärning">'1 Spec. - 1. Lägsta pris'!$V$93</definedName>
    <definedName name="ResLevDelområde">Admin!$AG$61:$AG$110</definedName>
    <definedName name="ResOpt">Admin!$J$28:$J$53</definedName>
    <definedName name="ResVarTja" localSheetId="4">Admin!$P$3:$P$18</definedName>
    <definedName name="ResVarTja" localSheetId="3">Admin!$P$3:$P$18</definedName>
    <definedName name="ResVarTja">OFFSET(Admin!$J$3,0,0,COUNTA(Admin!$J$3:$J$24),1)</definedName>
    <definedName name="SpecBilaga" localSheetId="0">'1 Spec. - 2. Relativ viktning'!$L$48:$L$67</definedName>
    <definedName name="SpecBilaga" localSheetId="1">'1 Spec. - 3. Mervärdesmodell'!$L$48:$L$67</definedName>
    <definedName name="SpecBilaga" localSheetId="2">'1 Spec. - 4. Annan modell'!$L$48:$L$67</definedName>
    <definedName name="SpecBilaga" localSheetId="4">Information!$N$41:$N$69</definedName>
    <definedName name="SpecBilaga" localSheetId="3">'Information (2)'!$N$44:$N$72</definedName>
    <definedName name="StatusSpec01" localSheetId="0">'1 Spec. - 2. Relativ viktning'!$AC$48</definedName>
    <definedName name="StatusSpec01" localSheetId="1">'1 Spec. - 3. Mervärdesmodell'!$AC$48</definedName>
    <definedName name="StatusSpec01" localSheetId="2">'1 Spec. - 4. Annan modell'!$AC$48</definedName>
    <definedName name="StatusSpec01" localSheetId="4">Information!$AD$41</definedName>
    <definedName name="StatusSpec01" localSheetId="3">'Information (2)'!$AD$44</definedName>
    <definedName name="StatusSpec01">'1 Spec. - 1. Lägsta pris'!$AC$46</definedName>
    <definedName name="TblBeräkning">Admin!$C$55:$M$67</definedName>
    <definedName name="TblDelområde" localSheetId="4">Admin!$C$5:$C$17</definedName>
    <definedName name="TblDelområde" localSheetId="3">Admin!$C$5:$C$17</definedName>
    <definedName name="TblDelområde">Admin!$C$4:$C$10</definedName>
    <definedName name="TblEnhet">Admin!$H$57:$H$59</definedName>
    <definedName name="TblGrundTilldeln" localSheetId="4">Admin!$D$37:$D$39</definedName>
    <definedName name="TblGrundTilldeln" localSheetId="3">Admin!$D$37:$D$39</definedName>
    <definedName name="TblGrundTilldeln">Admin!$D$57:$D$59</definedName>
    <definedName name="TblKrv2">Admin!$E$101:$E$107</definedName>
    <definedName name="TblKrvRes1">Admin!$E$114:$E$117</definedName>
    <definedName name="TblKrvRes10">Admin!$N$114:$N$122</definedName>
    <definedName name="TblKrvRes11">Admin!$O$114:$O$122</definedName>
    <definedName name="TblKrvRes12">Admin!$P$114:$P$122</definedName>
    <definedName name="TblKrvRes13">Admin!$Q$114:$Q$122</definedName>
    <definedName name="TblKrvRes14">Admin!$R$114:$R$122</definedName>
    <definedName name="TblKrvRes15">Admin!$S$114:$S$122</definedName>
    <definedName name="TblKrvRes16">Admin!$T$114:$T$122</definedName>
    <definedName name="TblKrvRes17">Admin!$U$114:$U$122</definedName>
    <definedName name="TblKrvRes18">Admin!$V$114:$V$122</definedName>
    <definedName name="TblKrvRes19">Admin!$W$114:$W$122</definedName>
    <definedName name="TblKrvRes2">Admin!$F$114:$F$122</definedName>
    <definedName name="TblKrvRes20">Admin!$X$114:$X$122</definedName>
    <definedName name="TblKrvRes3">Admin!$G$114:$G$122</definedName>
    <definedName name="TblKrvRes4">Admin!$H$114:$H$122</definedName>
    <definedName name="TblKrvRes5">Admin!$I$114:$I$122</definedName>
    <definedName name="TblKrvRes6">Admin!$J$114:$J$122</definedName>
    <definedName name="TblKrvRes7">Admin!$K$114:$K$122</definedName>
    <definedName name="TblKrvRes8">Admin!$L$114:$L$122</definedName>
    <definedName name="TblKrvRes9">Admin!$M$114:$M$122</definedName>
    <definedName name="TblLeverantörer">Admin!$C$80:$Q$97</definedName>
    <definedName name="TblProdukter">[1]Admin!$R$26:$R$34</definedName>
    <definedName name="TblRegion">[1]Admin!$L$26:$L$32</definedName>
    <definedName name="TblTjänst">Admin!$J$3:$J$25</definedName>
    <definedName name="TblTjänster">[1]Admin!$T$26:$T$35</definedName>
    <definedName name="TblUtVrd" localSheetId="4">Admin!$D$42:$D$46</definedName>
    <definedName name="TblUtVrd" localSheetId="3">Admin!$D$42:$D$46</definedName>
    <definedName name="TblUtVrd">Admin!$D$62:$D$66</definedName>
    <definedName name="TblVaraTjanstAlt">Admin!$P$36:$P$38</definedName>
    <definedName name="TidsåtgNrTjänst">Admin!$M$71:$M$75</definedName>
    <definedName name="TillDelVal" localSheetId="4">SysAdmin!$E$8</definedName>
    <definedName name="TillDelVal" localSheetId="3">SysAdmin!$E$8</definedName>
    <definedName name="TillDelVal">SysAdmin!$E$8</definedName>
    <definedName name="TillDelVal2" localSheetId="0">'1 Spec. - 2. Relativ viktning'!$AA$77</definedName>
    <definedName name="TillDelVal2" localSheetId="1">'1 Spec. - 3. Mervärdesmodell'!$AA$77</definedName>
    <definedName name="TillDelVal2" localSheetId="2">'1 Spec. - 4. Annan modell'!$AA$77</definedName>
    <definedName name="TillDelVal2" localSheetId="4">Information!$AB$79</definedName>
    <definedName name="TillDelVal2" localSheetId="3">'Information (2)'!$AB$82</definedName>
    <definedName name="TillDelVal2">'1 Spec. - 1. Lägsta pris'!$AA$100</definedName>
    <definedName name="UKey">SysAdmin!$B$2</definedName>
    <definedName name="USRDelområde" localSheetId="0">'1 Spec. - 2. Relativ viktning'!$B$40</definedName>
    <definedName name="USRDelområde" localSheetId="1">'1 Spec. - 3. Mervärdesmodell'!$B$40</definedName>
    <definedName name="USRDelområde" localSheetId="2">'1 Spec. - 4. Annan modell'!$B$40</definedName>
    <definedName name="USRDelområde" localSheetId="4">Information!$C$36</definedName>
    <definedName name="USRDelområde" localSheetId="3">'Information (2)'!$C$39</definedName>
    <definedName name="USRDelområde">'1 Spec. - 1. Lägsta pris'!$B$40</definedName>
    <definedName name="_xlnm.Print_Area" localSheetId="5">'1 Spec. - 1. Lägsta pris'!$B$2:$AC$201</definedName>
    <definedName name="_xlnm.Print_Area" localSheetId="0">'1 Spec. - 2. Relativ viktning'!$B$2:$AC$218</definedName>
    <definedName name="_xlnm.Print_Area" localSheetId="1">'1 Spec. - 3. Mervärdesmodell'!$B$2:$AC$215</definedName>
    <definedName name="_xlnm.Print_Area" localSheetId="2">'1 Spec. - 4. Annan modell'!$B$2:$AC$216</definedName>
    <definedName name="_xlnm.Print_Area" localSheetId="4">Information!$C$2:$AD$172</definedName>
    <definedName name="_xlnm.Print_Area" localSheetId="3">'Information (2)'!$C$2:$AD$175</definedName>
    <definedName name="_xlnm.Print_Titles" localSheetId="5">'1 Spec. - 1. Lägsta pris'!$1:$1</definedName>
    <definedName name="_xlnm.Print_Titles" localSheetId="0">'1 Spec. - 2. Relativ viktning'!$1:$1</definedName>
    <definedName name="_xlnm.Print_Titles" localSheetId="1">'1 Spec. - 3. Mervärdesmodell'!$1:$1</definedName>
    <definedName name="_xlnm.Print_Titles" localSheetId="2">'1 Spec. - 4. Annan modell'!$1:$1</definedName>
    <definedName name="_xlnm.Print_Titles" localSheetId="6">'2 Avtalstecknande'!$5:$5</definedName>
    <definedName name="_xlnm.Print_Titles" localSheetId="4">Information!$1:$1</definedName>
    <definedName name="_xlnm.Print_Titles" localSheetId="3">'Information (2)'!$1:$1</definedName>
    <definedName name="UtvarderingsVal" localSheetId="4">SysAdmin!$E$9</definedName>
    <definedName name="UtvarderingsVal" localSheetId="3">SysAdmin!$E$9</definedName>
    <definedName name="UtvarderingsVal">SysAdmin!$E$9</definedName>
    <definedName name="UtvarderingsVal2" localSheetId="0">'1 Spec. - 2. Relativ viktning'!$AA$78</definedName>
    <definedName name="UtvarderingsVal2" localSheetId="1">'1 Spec. - 3. Mervärdesmodell'!$AA$78</definedName>
    <definedName name="UtvarderingsVal2" localSheetId="2">'1 Spec. - 4. Annan modell'!$AA$78</definedName>
    <definedName name="UtvarderingsVal2" localSheetId="4">Information!$AB$80</definedName>
    <definedName name="UtvarderingsVal2" localSheetId="3">'Information (2)'!$AB$83</definedName>
    <definedName name="UtvarderingsVal2">'1 Spec. - 1. Lägsta pris'!$AA$101</definedName>
    <definedName name="ValBilaga" localSheetId="4">Admin!$F$47:$F$49</definedName>
    <definedName name="ValBilaga" localSheetId="3">Admin!$F$47:$F$49</definedName>
    <definedName name="ValBilaga">Admin!$F$67:$F$68</definedName>
    <definedName name="ValOpt">Admin!#REF!</definedName>
    <definedName name="ValUppbärning">Admin!$H$67</definedName>
    <definedName name="ValVarTja">Admin!$D$3</definedName>
    <definedName name="Välj1">[1]Admin!$F$26</definedName>
    <definedName name="Wkey">SysAdmin!$B$4</definedName>
    <definedName name="YColor">SysAdmin!$B$5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88" i="98" l="1"/>
  <c r="X87" i="98"/>
  <c r="X86" i="98"/>
  <c r="X85" i="98"/>
  <c r="X84" i="98"/>
  <c r="X83" i="98"/>
  <c r="X82" i="98"/>
  <c r="X81" i="98"/>
  <c r="X80" i="98"/>
  <c r="X79" i="98"/>
  <c r="X78" i="98"/>
  <c r="X77" i="98"/>
  <c r="X76" i="98"/>
  <c r="X75" i="98"/>
  <c r="X74" i="98"/>
  <c r="X73" i="98"/>
  <c r="X72" i="98"/>
  <c r="X71" i="98"/>
  <c r="X70" i="98"/>
  <c r="X69" i="98"/>
  <c r="X46" i="98"/>
  <c r="X64" i="98"/>
  <c r="X63" i="98"/>
  <c r="X62" i="98"/>
  <c r="X61" i="98"/>
  <c r="X60" i="98"/>
  <c r="X59" i="98"/>
  <c r="X58" i="98"/>
  <c r="X57" i="98"/>
  <c r="X56" i="98"/>
  <c r="X55" i="98"/>
  <c r="X54" i="98"/>
  <c r="X53" i="98"/>
  <c r="X52" i="98"/>
  <c r="X51" i="98"/>
  <c r="X50" i="98"/>
  <c r="X49" i="98"/>
  <c r="X48" i="98"/>
  <c r="X47" i="98"/>
  <c r="AB92" i="98"/>
  <c r="AH92" i="98"/>
  <c r="AA92" i="98"/>
  <c r="AH132" i="98"/>
  <c r="AH131" i="98"/>
  <c r="AH130" i="98"/>
  <c r="AH129" i="98"/>
  <c r="AH128" i="98"/>
  <c r="AH127" i="98"/>
  <c r="AH126" i="98"/>
  <c r="AH125" i="98"/>
  <c r="AH124" i="98"/>
  <c r="AH123" i="98"/>
  <c r="AH122" i="98"/>
  <c r="AH121" i="98"/>
  <c r="AH120" i="98"/>
  <c r="AH119" i="98"/>
  <c r="AH118" i="98"/>
  <c r="AH117" i="98"/>
  <c r="AH116" i="98"/>
  <c r="AH115" i="98"/>
  <c r="AH114" i="98"/>
  <c r="AA113" i="98"/>
  <c r="AH113" i="98"/>
  <c r="AH149" i="98"/>
  <c r="AH153" i="98"/>
  <c r="AH17" i="98"/>
  <c r="AH3" i="98" s="1"/>
  <c r="P146" i="98"/>
  <c r="X89" i="98"/>
  <c r="E193" i="86"/>
  <c r="E192" i="86"/>
  <c r="E191" i="86"/>
  <c r="E190" i="86"/>
  <c r="E189" i="86"/>
  <c r="E188" i="86"/>
  <c r="E187" i="86"/>
  <c r="E186" i="86"/>
  <c r="E185" i="86"/>
  <c r="E184" i="86"/>
  <c r="E183" i="86"/>
  <c r="E182" i="86"/>
  <c r="E181" i="86"/>
  <c r="E180" i="86"/>
  <c r="E179" i="86"/>
  <c r="E178" i="86"/>
  <c r="E177" i="86"/>
  <c r="E176" i="86"/>
  <c r="E175" i="86"/>
  <c r="E174" i="86"/>
  <c r="D193" i="86"/>
  <c r="D192" i="86"/>
  <c r="D191" i="86"/>
  <c r="D190" i="86"/>
  <c r="D189" i="86"/>
  <c r="D188" i="86"/>
  <c r="D187" i="86"/>
  <c r="D186" i="86"/>
  <c r="D185" i="86"/>
  <c r="D184" i="86"/>
  <c r="D183" i="86"/>
  <c r="D182" i="86"/>
  <c r="D181" i="86"/>
  <c r="D180" i="86"/>
  <c r="D179" i="86"/>
  <c r="D178" i="86"/>
  <c r="D177" i="86"/>
  <c r="D176" i="86"/>
  <c r="D175" i="86"/>
  <c r="D174" i="86"/>
  <c r="J170" i="86"/>
  <c r="J169" i="86"/>
  <c r="J168" i="86"/>
  <c r="J167" i="86"/>
  <c r="J166" i="86"/>
  <c r="J165" i="86"/>
  <c r="J164" i="86"/>
  <c r="J163" i="86"/>
  <c r="J162" i="86"/>
  <c r="J161" i="86"/>
  <c r="J160" i="86"/>
  <c r="J159" i="86"/>
  <c r="J158" i="86"/>
  <c r="J157" i="86"/>
  <c r="J156" i="86"/>
  <c r="J155" i="86"/>
  <c r="J154" i="86"/>
  <c r="J153" i="86"/>
  <c r="J152" i="86"/>
  <c r="I170" i="86"/>
  <c r="I169" i="86"/>
  <c r="I168" i="86"/>
  <c r="I167" i="86"/>
  <c r="I166" i="86"/>
  <c r="I165" i="86"/>
  <c r="I164" i="86"/>
  <c r="I163" i="86"/>
  <c r="I162" i="86"/>
  <c r="I161" i="86"/>
  <c r="I160" i="86"/>
  <c r="I159" i="86"/>
  <c r="I158" i="86"/>
  <c r="I157" i="86"/>
  <c r="I156" i="86"/>
  <c r="I155" i="86"/>
  <c r="I154" i="86"/>
  <c r="I153" i="86"/>
  <c r="I152" i="86"/>
  <c r="D1" i="100"/>
  <c r="C103" i="86" a="1"/>
  <c r="C103" i="86"/>
  <c r="C123" i="86" a="1"/>
  <c r="C123" i="86"/>
  <c r="J8" i="98"/>
  <c r="J5" i="98"/>
  <c r="D101" i="86" a="1"/>
  <c r="D101" i="86"/>
  <c r="Q138" i="102"/>
  <c r="AH214" i="104"/>
  <c r="AH210" i="104"/>
  <c r="P208" i="104"/>
  <c r="AH135" i="104"/>
  <c r="AB135" i="104"/>
  <c r="AA135" i="104"/>
  <c r="AH134" i="104"/>
  <c r="AB134" i="104"/>
  <c r="AA134" i="104"/>
  <c r="AH133" i="104"/>
  <c r="AB133" i="104"/>
  <c r="AA133" i="104"/>
  <c r="AH132" i="104"/>
  <c r="AB132" i="104"/>
  <c r="AA132" i="104"/>
  <c r="AH131" i="104"/>
  <c r="AB131" i="104"/>
  <c r="AA131" i="104"/>
  <c r="AH130" i="104"/>
  <c r="AB130" i="104"/>
  <c r="AA130" i="104"/>
  <c r="AH129" i="104"/>
  <c r="AB129" i="104"/>
  <c r="AA129" i="104"/>
  <c r="AH128" i="104"/>
  <c r="AB128" i="104"/>
  <c r="AA128" i="104"/>
  <c r="AH127" i="104"/>
  <c r="AB127" i="104"/>
  <c r="AA127" i="104"/>
  <c r="AH126" i="104"/>
  <c r="AB126" i="104"/>
  <c r="AA126" i="104"/>
  <c r="AB125" i="104"/>
  <c r="AH124" i="104"/>
  <c r="AB124" i="104"/>
  <c r="AA124" i="104"/>
  <c r="AH123" i="104"/>
  <c r="AB123" i="104"/>
  <c r="AA123" i="104"/>
  <c r="AH122" i="104"/>
  <c r="AB122" i="104"/>
  <c r="AA122" i="104"/>
  <c r="AH121" i="104"/>
  <c r="AB121" i="104"/>
  <c r="AA121" i="104"/>
  <c r="AH120" i="104"/>
  <c r="AB120" i="104"/>
  <c r="AA120" i="104"/>
  <c r="AH119" i="104"/>
  <c r="AB119" i="104"/>
  <c r="AA119" i="104"/>
  <c r="AH118" i="104"/>
  <c r="AB118" i="104"/>
  <c r="AA118" i="104"/>
  <c r="AH117" i="104"/>
  <c r="AB117" i="104"/>
  <c r="AA117" i="104"/>
  <c r="AH116" i="104"/>
  <c r="AB116" i="104"/>
  <c r="AA116" i="104"/>
  <c r="AH115" i="104"/>
  <c r="AB115" i="104"/>
  <c r="AA115" i="104"/>
  <c r="AB109" i="104"/>
  <c r="AA109" i="104"/>
  <c r="AH109" i="104"/>
  <c r="AB108" i="104"/>
  <c r="AA108" i="104"/>
  <c r="AH108" i="104"/>
  <c r="AB107" i="104"/>
  <c r="AA107" i="104"/>
  <c r="AB106" i="104"/>
  <c r="AA106" i="104"/>
  <c r="AB105" i="104"/>
  <c r="AA105" i="104"/>
  <c r="AB104" i="104"/>
  <c r="AA104" i="104"/>
  <c r="AB103" i="104"/>
  <c r="AA103" i="104"/>
  <c r="AH103" i="104"/>
  <c r="AB102" i="104"/>
  <c r="AA102" i="104"/>
  <c r="AB101" i="104"/>
  <c r="AA101" i="104"/>
  <c r="AH101" i="104"/>
  <c r="AB100" i="104"/>
  <c r="AA100" i="104"/>
  <c r="AB99" i="104"/>
  <c r="AA99" i="104"/>
  <c r="AB98" i="104"/>
  <c r="AA98" i="104"/>
  <c r="AB97" i="104"/>
  <c r="AA97" i="104"/>
  <c r="AB96" i="104"/>
  <c r="AA96" i="104"/>
  <c r="AH96" i="104"/>
  <c r="AB95" i="104"/>
  <c r="AA95" i="104"/>
  <c r="AH95" i="104"/>
  <c r="AB94" i="104"/>
  <c r="AA94" i="104"/>
  <c r="AB93" i="104"/>
  <c r="AA93" i="104"/>
  <c r="AH93" i="104"/>
  <c r="AB92" i="104"/>
  <c r="AA92" i="104"/>
  <c r="AB91" i="104"/>
  <c r="AA91" i="104"/>
  <c r="AH91" i="104"/>
  <c r="AB90" i="104"/>
  <c r="AA90" i="104"/>
  <c r="X67" i="104"/>
  <c r="X66" i="104"/>
  <c r="X65" i="104"/>
  <c r="X64" i="104"/>
  <c r="X63" i="104"/>
  <c r="X62" i="104"/>
  <c r="X61" i="104"/>
  <c r="X60" i="104"/>
  <c r="X59" i="104"/>
  <c r="X58" i="104"/>
  <c r="X57" i="104"/>
  <c r="X56" i="104"/>
  <c r="X55" i="104"/>
  <c r="X54" i="104"/>
  <c r="X53" i="104"/>
  <c r="X52" i="104"/>
  <c r="X51" i="104"/>
  <c r="X50" i="104"/>
  <c r="X49" i="104"/>
  <c r="X48" i="104"/>
  <c r="AH17" i="104"/>
  <c r="W2" i="104"/>
  <c r="O2" i="104"/>
  <c r="AH213" i="103"/>
  <c r="AH209" i="103"/>
  <c r="P207" i="103"/>
  <c r="AH135" i="103"/>
  <c r="AB135" i="103"/>
  <c r="AA135" i="103"/>
  <c r="AH134" i="103"/>
  <c r="AB134" i="103"/>
  <c r="AA134" i="103"/>
  <c r="AH133" i="103"/>
  <c r="AB133" i="103"/>
  <c r="AA133" i="103"/>
  <c r="AH132" i="103"/>
  <c r="AB132" i="103"/>
  <c r="AA132" i="103"/>
  <c r="AH131" i="103"/>
  <c r="AB131" i="103"/>
  <c r="AA131" i="103"/>
  <c r="AH130" i="103"/>
  <c r="AB130" i="103"/>
  <c r="AA130" i="103"/>
  <c r="AH129" i="103"/>
  <c r="AB129" i="103"/>
  <c r="AA129" i="103"/>
  <c r="AH128" i="103"/>
  <c r="AB128" i="103"/>
  <c r="AA128" i="103"/>
  <c r="AH127" i="103"/>
  <c r="AB127" i="103"/>
  <c r="AA127" i="103"/>
  <c r="AH126" i="103"/>
  <c r="AB126" i="103"/>
  <c r="AA126" i="103"/>
  <c r="AB125" i="103"/>
  <c r="AH124" i="103"/>
  <c r="AB124" i="103"/>
  <c r="AA124" i="103"/>
  <c r="AH123" i="103"/>
  <c r="AB123" i="103"/>
  <c r="AA123" i="103"/>
  <c r="AH122" i="103"/>
  <c r="AB122" i="103"/>
  <c r="AA122" i="103"/>
  <c r="AH121" i="103"/>
  <c r="AB121" i="103"/>
  <c r="AA121" i="103"/>
  <c r="AH120" i="103"/>
  <c r="AB120" i="103"/>
  <c r="AA120" i="103"/>
  <c r="AH119" i="103"/>
  <c r="AB119" i="103"/>
  <c r="AA119" i="103"/>
  <c r="AH118" i="103"/>
  <c r="AB118" i="103"/>
  <c r="AA118" i="103"/>
  <c r="AH117" i="103"/>
  <c r="AB117" i="103"/>
  <c r="AA117" i="103"/>
  <c r="AH116" i="103"/>
  <c r="AB116" i="103"/>
  <c r="AA116" i="103"/>
  <c r="AH115" i="103"/>
  <c r="AB115" i="103"/>
  <c r="AA115" i="103"/>
  <c r="AB109" i="103"/>
  <c r="AA109" i="103"/>
  <c r="AB108" i="103"/>
  <c r="AA108" i="103"/>
  <c r="AH108" i="103"/>
  <c r="AB107" i="103"/>
  <c r="AA107" i="103"/>
  <c r="AH107" i="103"/>
  <c r="AB106" i="103"/>
  <c r="AA106" i="103"/>
  <c r="AB105" i="103"/>
  <c r="AA105" i="103"/>
  <c r="AB104" i="103"/>
  <c r="AA104" i="103"/>
  <c r="AB103" i="103"/>
  <c r="AA103" i="103"/>
  <c r="AB102" i="103"/>
  <c r="AA102" i="103"/>
  <c r="AB101" i="103"/>
  <c r="AA101" i="103"/>
  <c r="AH101" i="103"/>
  <c r="AB100" i="103"/>
  <c r="AA100" i="103"/>
  <c r="AB99" i="103"/>
  <c r="AA99" i="103"/>
  <c r="AB98" i="103"/>
  <c r="AA98" i="103"/>
  <c r="AB97" i="103"/>
  <c r="AA97" i="103"/>
  <c r="AH97" i="103"/>
  <c r="AB96" i="103"/>
  <c r="AA96" i="103"/>
  <c r="AB95" i="103"/>
  <c r="AA95" i="103"/>
  <c r="AH95" i="103"/>
  <c r="AB94" i="103"/>
  <c r="AA94" i="103"/>
  <c r="AB93" i="103"/>
  <c r="AA93" i="103"/>
  <c r="AB92" i="103"/>
  <c r="AA92" i="103"/>
  <c r="AB91" i="103"/>
  <c r="AA91" i="103"/>
  <c r="AH91" i="103"/>
  <c r="AB90" i="103"/>
  <c r="AA90" i="103"/>
  <c r="X67" i="103"/>
  <c r="X66" i="103"/>
  <c r="X65" i="103"/>
  <c r="X64" i="103"/>
  <c r="X63" i="103"/>
  <c r="X62" i="103"/>
  <c r="X61" i="103"/>
  <c r="X60" i="103"/>
  <c r="X59" i="103"/>
  <c r="X58" i="103"/>
  <c r="X57" i="103"/>
  <c r="X56" i="103"/>
  <c r="X55" i="103"/>
  <c r="X54" i="103"/>
  <c r="X53" i="103"/>
  <c r="X52" i="103"/>
  <c r="X51" i="103"/>
  <c r="X50" i="103"/>
  <c r="X49" i="103"/>
  <c r="X48" i="103"/>
  <c r="AH17" i="103"/>
  <c r="W2" i="103"/>
  <c r="O2" i="103"/>
  <c r="AH216" i="102"/>
  <c r="AH212" i="102"/>
  <c r="P210" i="102"/>
  <c r="Q149" i="102"/>
  <c r="J148" i="102"/>
  <c r="Q147" i="102"/>
  <c r="AH135" i="102"/>
  <c r="AB135" i="102"/>
  <c r="AA135" i="102"/>
  <c r="AH134" i="102"/>
  <c r="AB134" i="102"/>
  <c r="AA134" i="102"/>
  <c r="AH133" i="102"/>
  <c r="AB133" i="102"/>
  <c r="AA133" i="102"/>
  <c r="AH132" i="102"/>
  <c r="AB132" i="102"/>
  <c r="AA132" i="102"/>
  <c r="AH131" i="102"/>
  <c r="AB131" i="102"/>
  <c r="AA131" i="102"/>
  <c r="AH130" i="102"/>
  <c r="AB130" i="102"/>
  <c r="AA130" i="102"/>
  <c r="AH129" i="102"/>
  <c r="AB129" i="102"/>
  <c r="AA129" i="102"/>
  <c r="AH128" i="102"/>
  <c r="AB128" i="102"/>
  <c r="AA128" i="102"/>
  <c r="AH127" i="102"/>
  <c r="AB127" i="102"/>
  <c r="AA127" i="102"/>
  <c r="AH126" i="102"/>
  <c r="AB126" i="102"/>
  <c r="AA126" i="102"/>
  <c r="AB125" i="102"/>
  <c r="AH124" i="102"/>
  <c r="AB124" i="102"/>
  <c r="AA124" i="102"/>
  <c r="AH123" i="102"/>
  <c r="AB123" i="102"/>
  <c r="AA123" i="102"/>
  <c r="AH122" i="102"/>
  <c r="AB122" i="102"/>
  <c r="AA122" i="102"/>
  <c r="AH121" i="102"/>
  <c r="AB121" i="102"/>
  <c r="AA121" i="102"/>
  <c r="AH120" i="102"/>
  <c r="AB120" i="102"/>
  <c r="AA120" i="102"/>
  <c r="AH119" i="102"/>
  <c r="AB119" i="102"/>
  <c r="AA119" i="102"/>
  <c r="AH118" i="102"/>
  <c r="AB118" i="102"/>
  <c r="AA118" i="102"/>
  <c r="AH117" i="102"/>
  <c r="AB117" i="102"/>
  <c r="AA117" i="102"/>
  <c r="AH116" i="102"/>
  <c r="AB116" i="102"/>
  <c r="AA116" i="102"/>
  <c r="AH115" i="102"/>
  <c r="AB115" i="102"/>
  <c r="AA115" i="102"/>
  <c r="AB109" i="102"/>
  <c r="AA109" i="102"/>
  <c r="AB108" i="102"/>
  <c r="AA108" i="102"/>
  <c r="AB107" i="102"/>
  <c r="AH107" i="102"/>
  <c r="AA107" i="102"/>
  <c r="AB106" i="102"/>
  <c r="AA106" i="102"/>
  <c r="AB105" i="102"/>
  <c r="AA105" i="102"/>
  <c r="AH105" i="102"/>
  <c r="AB104" i="102"/>
  <c r="AA104" i="102"/>
  <c r="AB103" i="102"/>
  <c r="AA103" i="102"/>
  <c r="AH103" i="102"/>
  <c r="AB102" i="102"/>
  <c r="AA102" i="102"/>
  <c r="AH102" i="102"/>
  <c r="AB101" i="102"/>
  <c r="AA101" i="102"/>
  <c r="AH101" i="102"/>
  <c r="AB100" i="102"/>
  <c r="AA100" i="102"/>
  <c r="AB99" i="102"/>
  <c r="AH99" i="102"/>
  <c r="AA99" i="102"/>
  <c r="AB98" i="102"/>
  <c r="AA98" i="102"/>
  <c r="AB97" i="102"/>
  <c r="AA97" i="102"/>
  <c r="AB96" i="102"/>
  <c r="AA96" i="102"/>
  <c r="AB95" i="102"/>
  <c r="AA95" i="102"/>
  <c r="AH95" i="102"/>
  <c r="AB94" i="102"/>
  <c r="AA94" i="102"/>
  <c r="AB93" i="102"/>
  <c r="AA93" i="102"/>
  <c r="AB92" i="102"/>
  <c r="AA92" i="102"/>
  <c r="AB91" i="102"/>
  <c r="AH91" i="102"/>
  <c r="AA91" i="102"/>
  <c r="AB90" i="102"/>
  <c r="AA90" i="102"/>
  <c r="X67" i="102"/>
  <c r="X66" i="102"/>
  <c r="X65" i="102"/>
  <c r="X64" i="102"/>
  <c r="X63" i="102"/>
  <c r="X62" i="102"/>
  <c r="X61" i="102"/>
  <c r="X60" i="102"/>
  <c r="X59" i="102"/>
  <c r="X58" i="102"/>
  <c r="X57" i="102"/>
  <c r="X56" i="102"/>
  <c r="X55" i="102"/>
  <c r="X54" i="102"/>
  <c r="X53" i="102"/>
  <c r="X52" i="102"/>
  <c r="X51" i="102"/>
  <c r="X50" i="102"/>
  <c r="X49" i="102"/>
  <c r="X48" i="102"/>
  <c r="AH17" i="102"/>
  <c r="W2" i="102"/>
  <c r="O2" i="102"/>
  <c r="AH90" i="104"/>
  <c r="AH104" i="104"/>
  <c r="AH92" i="104"/>
  <c r="AH98" i="104"/>
  <c r="AH99" i="104"/>
  <c r="AH94" i="104"/>
  <c r="AH100" i="104"/>
  <c r="AH106" i="104"/>
  <c r="AH107" i="104"/>
  <c r="AH92" i="103"/>
  <c r="AH104" i="103"/>
  <c r="AH105" i="103"/>
  <c r="AH103" i="103"/>
  <c r="AH94" i="103"/>
  <c r="AH100" i="103"/>
  <c r="AH92" i="102"/>
  <c r="AH109" i="102"/>
  <c r="AH93" i="102"/>
  <c r="AH104" i="102"/>
  <c r="AH100" i="102"/>
  <c r="AH97" i="102"/>
  <c r="AH108" i="102"/>
  <c r="AH90" i="102"/>
  <c r="AH106" i="102"/>
  <c r="AH106" i="103"/>
  <c r="AH105" i="104"/>
  <c r="AH3" i="104"/>
  <c r="AH96" i="102"/>
  <c r="AH90" i="103"/>
  <c r="AH96" i="103"/>
  <c r="AH102" i="103"/>
  <c r="AH98" i="102"/>
  <c r="AH3" i="102"/>
  <c r="X69" i="102"/>
  <c r="P147" i="102"/>
  <c r="S147" i="102"/>
  <c r="U147" i="102"/>
  <c r="X69" i="103"/>
  <c r="AH98" i="103"/>
  <c r="AH109" i="103"/>
  <c r="X69" i="104"/>
  <c r="AH97" i="104"/>
  <c r="AH102" i="104"/>
  <c r="AH94" i="102"/>
  <c r="AH93" i="103"/>
  <c r="AH99" i="103"/>
  <c r="AH3" i="103"/>
  <c r="T216" i="104"/>
  <c r="T3" i="104"/>
  <c r="T215" i="103"/>
  <c r="T3" i="103"/>
  <c r="T218" i="102"/>
  <c r="T3" i="102"/>
  <c r="AB114" i="98"/>
  <c r="AB115" i="98"/>
  <c r="AB116" i="98"/>
  <c r="AB117" i="98"/>
  <c r="AB118" i="98"/>
  <c r="AB119" i="98"/>
  <c r="AB120" i="98"/>
  <c r="AB121" i="98"/>
  <c r="AB122" i="98"/>
  <c r="AB123" i="98"/>
  <c r="AB124" i="98"/>
  <c r="AB125" i="98"/>
  <c r="AB126" i="98"/>
  <c r="AB127" i="98"/>
  <c r="AB128" i="98"/>
  <c r="AB129" i="98"/>
  <c r="AB130" i="98"/>
  <c r="AB131" i="98"/>
  <c r="AB132" i="98"/>
  <c r="AB113" i="98"/>
  <c r="AA114" i="98"/>
  <c r="AA115" i="98"/>
  <c r="AA116" i="98"/>
  <c r="AA117" i="98"/>
  <c r="AA118" i="98"/>
  <c r="AA119" i="98"/>
  <c r="AA120" i="98"/>
  <c r="AA121" i="98"/>
  <c r="AA122" i="98"/>
  <c r="AA123" i="98"/>
  <c r="AA124" i="98"/>
  <c r="AA125" i="98"/>
  <c r="AA126" i="98"/>
  <c r="AA127" i="98"/>
  <c r="AA128" i="98"/>
  <c r="AA129" i="98"/>
  <c r="AA130" i="98"/>
  <c r="AA131" i="98"/>
  <c r="AA132" i="98"/>
  <c r="W2" i="98"/>
  <c r="B6" i="100"/>
  <c r="E9" i="101"/>
  <c r="T138" i="103"/>
  <c r="V138" i="103"/>
  <c r="P144" i="103"/>
  <c r="R144" i="103"/>
  <c r="M137" i="103"/>
  <c r="P149" i="102"/>
  <c r="P138" i="102"/>
  <c r="L137" i="102"/>
  <c r="O2" i="98"/>
  <c r="E8" i="101"/>
  <c r="L114" i="104"/>
  <c r="M125" i="104"/>
  <c r="L125" i="104"/>
  <c r="M114" i="104"/>
  <c r="M114" i="103"/>
  <c r="L114" i="103"/>
  <c r="M125" i="103"/>
  <c r="M138" i="103"/>
  <c r="L125" i="103"/>
  <c r="M114" i="102"/>
  <c r="L114" i="102"/>
  <c r="L125" i="102"/>
  <c r="L138" i="102"/>
  <c r="M125" i="102"/>
  <c r="E2" i="101"/>
  <c r="F112" i="86"/>
  <c r="G112" i="86"/>
  <c r="H112" i="86"/>
  <c r="I112" i="86"/>
  <c r="J112" i="86"/>
  <c r="K112" i="86"/>
  <c r="L112" i="86"/>
  <c r="M112" i="86"/>
  <c r="N112" i="86"/>
  <c r="O112" i="86"/>
  <c r="P112" i="86"/>
  <c r="Q112" i="86"/>
  <c r="R112" i="86"/>
  <c r="S112" i="86"/>
  <c r="T112" i="86"/>
  <c r="U112" i="86"/>
  <c r="V112" i="86"/>
  <c r="W112" i="86"/>
  <c r="X112" i="86"/>
  <c r="Y112" i="86"/>
  <c r="G99" i="86"/>
  <c r="H99" i="86"/>
  <c r="I99" i="86"/>
  <c r="J99" i="86"/>
  <c r="K99" i="86"/>
  <c r="L99" i="86"/>
  <c r="M99" i="86"/>
  <c r="N99" i="86"/>
  <c r="O99" i="86"/>
  <c r="P99" i="86"/>
  <c r="Q99" i="86"/>
  <c r="R99" i="86"/>
  <c r="S99" i="86"/>
  <c r="T99" i="86"/>
  <c r="U99" i="86"/>
  <c r="V99" i="86"/>
  <c r="W99" i="86"/>
  <c r="X99" i="86"/>
  <c r="Y99" i="86"/>
  <c r="Z99" i="86"/>
  <c r="AA99" i="86"/>
  <c r="AB99" i="86"/>
  <c r="AC99" i="86"/>
  <c r="Q82" i="86"/>
  <c r="P82" i="86"/>
  <c r="O82" i="86"/>
  <c r="N82" i="86"/>
  <c r="M82" i="86"/>
  <c r="L82" i="86"/>
  <c r="K82" i="86"/>
  <c r="J82" i="86"/>
  <c r="I82" i="86"/>
  <c r="H82" i="86"/>
  <c r="G82" i="86"/>
  <c r="F82" i="86"/>
  <c r="E82" i="86"/>
  <c r="D82" i="86"/>
  <c r="C82" i="86"/>
  <c r="E28" i="86"/>
  <c r="F28" i="86"/>
  <c r="G28" i="86"/>
  <c r="H28" i="86"/>
  <c r="I28" i="86"/>
  <c r="J2" i="86"/>
  <c r="J52" i="86"/>
  <c r="D28" i="100"/>
  <c r="B28" i="100"/>
  <c r="D26" i="100"/>
  <c r="B26" i="100"/>
  <c r="AA125" i="104"/>
  <c r="AA125" i="103"/>
  <c r="AA125" i="102"/>
  <c r="U149" i="102"/>
  <c r="W147" i="102"/>
  <c r="J3" i="86"/>
  <c r="J19" i="86"/>
  <c r="J41" i="86"/>
  <c r="J7" i="86"/>
  <c r="J23" i="86"/>
  <c r="J29" i="86"/>
  <c r="E100" i="86"/>
  <c r="J45" i="86"/>
  <c r="J15" i="86"/>
  <c r="J37" i="86"/>
  <c r="J53" i="86"/>
  <c r="J11" i="86"/>
  <c r="J33" i="86"/>
  <c r="J49" i="86"/>
  <c r="J4" i="86"/>
  <c r="J8" i="86"/>
  <c r="J12" i="86"/>
  <c r="J16" i="86"/>
  <c r="J20" i="86"/>
  <c r="J24" i="86"/>
  <c r="J30" i="86"/>
  <c r="J34" i="86"/>
  <c r="J38" i="86"/>
  <c r="J42" i="86"/>
  <c r="J46" i="86"/>
  <c r="J50" i="86"/>
  <c r="J5" i="86"/>
  <c r="J9" i="86"/>
  <c r="J13" i="86"/>
  <c r="J17" i="86"/>
  <c r="J21" i="86"/>
  <c r="J31" i="86"/>
  <c r="J35" i="86"/>
  <c r="J39" i="86"/>
  <c r="J43" i="86"/>
  <c r="J47" i="86"/>
  <c r="J51" i="86"/>
  <c r="J6" i="86"/>
  <c r="J10" i="86"/>
  <c r="J14" i="86"/>
  <c r="J18" i="86"/>
  <c r="J22" i="86"/>
  <c r="J28" i="86"/>
  <c r="J32" i="86"/>
  <c r="J36" i="86"/>
  <c r="J40" i="86"/>
  <c r="J44" i="86"/>
  <c r="J48" i="86"/>
  <c r="P111" i="86"/>
  <c r="J111" i="86"/>
  <c r="Y114" i="86"/>
  <c r="L111" i="86"/>
  <c r="E111" i="86"/>
  <c r="T111" i="86"/>
  <c r="G100" i="86"/>
  <c r="R100" i="86"/>
  <c r="H111" i="86"/>
  <c r="U100" i="86"/>
  <c r="M111" i="86"/>
  <c r="O100" i="86"/>
  <c r="H100" i="86"/>
  <c r="I111" i="86"/>
  <c r="Z100" i="86"/>
  <c r="U111" i="86"/>
  <c r="S100" i="86"/>
  <c r="F100" i="86"/>
  <c r="J100" i="86"/>
  <c r="X111" i="86"/>
  <c r="Q111" i="86"/>
  <c r="K111" i="86"/>
  <c r="V111" i="86"/>
  <c r="T100" i="86"/>
  <c r="N100" i="86"/>
  <c r="P100" i="86"/>
  <c r="W111" i="86"/>
  <c r="I100" i="86"/>
  <c r="S111" i="86"/>
  <c r="O111" i="86"/>
  <c r="F111" i="86"/>
  <c r="L100" i="86"/>
  <c r="K100" i="86"/>
  <c r="R111" i="86"/>
  <c r="AC100" i="86"/>
  <c r="V100" i="86"/>
  <c r="AB100" i="86"/>
  <c r="X100" i="86"/>
  <c r="Q100" i="86"/>
  <c r="N111" i="86"/>
  <c r="Y100" i="86"/>
  <c r="G111" i="86"/>
  <c r="M100" i="86"/>
  <c r="W100" i="86"/>
  <c r="AA100" i="86"/>
  <c r="T155" i="98" l="1"/>
  <c r="T3" i="98"/>
  <c r="H122" i="86"/>
  <c r="H116" i="86"/>
  <c r="H119" i="86"/>
  <c r="H117" i="86"/>
  <c r="H118" i="86"/>
  <c r="H114" i="86"/>
  <c r="H121" i="86"/>
  <c r="H120" i="86"/>
  <c r="H115" i="86"/>
  <c r="Q119" i="86"/>
  <c r="Q118" i="86"/>
  <c r="Q115" i="86"/>
  <c r="Q117" i="86"/>
  <c r="Q116" i="86"/>
  <c r="Q121" i="86"/>
  <c r="Q114" i="86"/>
  <c r="Q122" i="86"/>
  <c r="Q120" i="86"/>
  <c r="F116" i="86"/>
  <c r="F119" i="86"/>
  <c r="F117" i="86"/>
  <c r="F115" i="86"/>
  <c r="F122" i="86"/>
  <c r="F118" i="86"/>
  <c r="F121" i="86"/>
  <c r="F120" i="86"/>
  <c r="F114" i="86"/>
  <c r="X117" i="86"/>
  <c r="X114" i="86"/>
  <c r="X116" i="86"/>
  <c r="X120" i="86"/>
  <c r="X115" i="86"/>
  <c r="X118" i="86"/>
  <c r="X121" i="86"/>
  <c r="X122" i="86"/>
  <c r="X119" i="86"/>
  <c r="U119" i="86"/>
  <c r="U116" i="86"/>
  <c r="U120" i="86"/>
  <c r="U118" i="86"/>
  <c r="U121" i="86"/>
  <c r="U122" i="86"/>
  <c r="U115" i="86"/>
  <c r="U114" i="86"/>
  <c r="U117" i="86"/>
  <c r="O114" i="86"/>
  <c r="O117" i="86"/>
  <c r="O118" i="86"/>
  <c r="O120" i="86"/>
  <c r="O121" i="86"/>
  <c r="O119" i="86"/>
  <c r="O115" i="86"/>
  <c r="O122" i="86"/>
  <c r="O116" i="86"/>
  <c r="P118" i="86"/>
  <c r="P121" i="86"/>
  <c r="P119" i="86"/>
  <c r="P117" i="86"/>
  <c r="P122" i="86"/>
  <c r="P115" i="86"/>
  <c r="P116" i="86"/>
  <c r="P120" i="86"/>
  <c r="P114" i="86"/>
  <c r="G114" i="86"/>
  <c r="G121" i="86"/>
  <c r="G119" i="86"/>
  <c r="G122" i="86"/>
  <c r="G115" i="86"/>
  <c r="G118" i="86"/>
  <c r="G120" i="86"/>
  <c r="G116" i="86"/>
  <c r="G117" i="86"/>
  <c r="I120" i="86"/>
  <c r="I114" i="86"/>
  <c r="I122" i="86"/>
  <c r="I121" i="86"/>
  <c r="I115" i="86"/>
  <c r="I118" i="86"/>
  <c r="I119" i="86"/>
  <c r="I117" i="86"/>
  <c r="I116" i="86"/>
  <c r="E121" i="86"/>
  <c r="E119" i="86"/>
  <c r="E122" i="86"/>
  <c r="E118" i="86"/>
  <c r="E120" i="86"/>
  <c r="R114" i="86"/>
  <c r="R119" i="86"/>
  <c r="R120" i="86"/>
  <c r="R115" i="86"/>
  <c r="R116" i="86"/>
  <c r="R122" i="86"/>
  <c r="R118" i="86"/>
  <c r="R117" i="86"/>
  <c r="R121" i="86"/>
  <c r="K118" i="86"/>
  <c r="K122" i="86"/>
  <c r="K115" i="86"/>
  <c r="K117" i="86"/>
  <c r="K119" i="86"/>
  <c r="K114" i="86"/>
  <c r="K121" i="86"/>
  <c r="K116" i="86"/>
  <c r="K120" i="86"/>
  <c r="T116" i="86"/>
  <c r="T115" i="86"/>
  <c r="T118" i="86"/>
  <c r="T119" i="86"/>
  <c r="T117" i="86"/>
  <c r="T121" i="86"/>
  <c r="T122" i="86"/>
  <c r="T120" i="86"/>
  <c r="T114" i="86"/>
  <c r="S122" i="86"/>
  <c r="S119" i="86"/>
  <c r="S121" i="86"/>
  <c r="S118" i="86"/>
  <c r="S116" i="86"/>
  <c r="S117" i="86"/>
  <c r="S120" i="86"/>
  <c r="S115" i="86"/>
  <c r="S114" i="86"/>
  <c r="W121" i="86"/>
  <c r="W118" i="86"/>
  <c r="W120" i="86"/>
  <c r="W117" i="86"/>
  <c r="W116" i="86"/>
  <c r="W114" i="86"/>
  <c r="W122" i="86"/>
  <c r="W115" i="86"/>
  <c r="W119" i="86"/>
  <c r="N120" i="86"/>
  <c r="N122" i="86"/>
  <c r="N114" i="86"/>
  <c r="N119" i="86"/>
  <c r="N116" i="86"/>
  <c r="N117" i="86"/>
  <c r="N115" i="86"/>
  <c r="N118" i="86"/>
  <c r="N121" i="86"/>
  <c r="V122" i="86"/>
  <c r="V116" i="86"/>
  <c r="V119" i="86"/>
  <c r="V118" i="86"/>
  <c r="V121" i="86"/>
  <c r="V120" i="86"/>
  <c r="V115" i="86"/>
  <c r="V117" i="86"/>
  <c r="V114" i="86"/>
  <c r="L118" i="86"/>
  <c r="L115" i="86"/>
  <c r="L119" i="86"/>
  <c r="L114" i="86"/>
  <c r="L122" i="86"/>
  <c r="L120" i="86"/>
  <c r="L117" i="86"/>
  <c r="L121" i="86"/>
  <c r="L116" i="86"/>
  <c r="J120" i="86"/>
  <c r="J114" i="86"/>
  <c r="J115" i="86"/>
  <c r="J117" i="86"/>
  <c r="J119" i="86"/>
  <c r="J118" i="86"/>
  <c r="J116" i="86"/>
  <c r="J122" i="86"/>
  <c r="J121" i="86"/>
  <c r="M116" i="86"/>
  <c r="M118" i="86"/>
  <c r="M117" i="86"/>
  <c r="M119" i="86"/>
  <c r="M122" i="86"/>
  <c r="M114" i="86"/>
  <c r="M121" i="86"/>
  <c r="M120" i="86"/>
  <c r="M115" i="8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tc={9C15CE1E-B1B2-456C-89D4-05CE2C22138E}</author>
    <author>tc={A3F7DC3C-501E-48C1-AAA0-FE35885A71BC}</author>
    <author>tc={50189246-E4E3-4A1E-8F73-656B0BFCBC67}</author>
  </authors>
  <commentList>
    <comment ref="B5" authorId="0" shapeId="0" xr:uid="{9C15CE1E-B1B2-456C-89D4-05CE2C22138E}">
      <text>
        <t>[Trådad kommentar]
I din version av Excel kan du läsa den här trådade kommentaren, men eventuella ändringar i den tas bort om filen öppnas i en senare version av Excel. Läs mer: https://go.microsoft.com/fwlink/?linkid=870924
Kommentar:
    Kontorspapper</t>
      </text>
    </comment>
    <comment ref="B6" authorId="1" shapeId="0" xr:uid="{A3F7DC3C-501E-48C1-AAA0-FE35885A71BC}">
      <text>
        <t>[Trådad kommentar]
I din version av Excel kan du läsa den här trådade kommentaren, men eventuella ändringar i den tas bort om filen öppnas i en senare version av Excel. Läs mer: https://go.microsoft.com/fwlink/?linkid=870924
Kommentar:
    Ramavtalsnummer: 23.2-10936-2021</t>
      </text>
    </comment>
    <comment ref="B10" authorId="2" shapeId="0" xr:uid="{50189246-E4E3-4A1E-8F73-656B0BFCBC67}">
      <text>
        <t>[Trådad kommentar]
I din version av Excel kan du läsa den här trådade kommentaren, men eventuella ändringar i den tas bort om filen öppnas i en senare version av Excel. Läs mer: https://go.microsoft.com/fwlink/?linkid=870924
Kommentar:
    Jag skulle gärna fetstila meningen "Välj flik för avropsförfrågan... .. utvärdering av inkomna avropssvar"</t>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<sst xmlns="http://schemas.openxmlformats.org/spreadsheetml/2006/main" count="1669" uniqueCount="770">
  <si>
    <t>     </t>
  </si>
  <si>
    <t>Kontaktperson</t>
  </si>
  <si>
    <t>Telefon</t>
  </si>
  <si>
    <t>E-post</t>
  </si>
  <si>
    <t>Adress</t>
  </si>
  <si>
    <t>Postnummer</t>
  </si>
  <si>
    <t>Myndighet/Organisation (namn)</t>
  </si>
  <si>
    <t>Postadress</t>
  </si>
  <si>
    <t>Fax</t>
  </si>
  <si>
    <t>UKey</t>
  </si>
  <si>
    <t>pkey</t>
  </si>
  <si>
    <t>Wkey</t>
  </si>
  <si>
    <t>YColor</t>
  </si>
  <si>
    <t xml:space="preserve"> </t>
  </si>
  <si>
    <t>204, 255, 255</t>
  </si>
  <si>
    <t>150, 150, 150</t>
  </si>
  <si>
    <t>RGB</t>
  </si>
  <si>
    <t>204, 255, 204</t>
  </si>
  <si>
    <t>250, 191, 143</t>
  </si>
  <si>
    <t>Juridiskt Namn</t>
  </si>
  <si>
    <t xml:space="preserve">Förvaltningens avtalsnummer </t>
  </si>
  <si>
    <t xml:space="preserve">Kontaktperson </t>
  </si>
  <si>
    <t>Organisations-nummer</t>
  </si>
  <si>
    <t>E-post kontaktperson</t>
  </si>
  <si>
    <t>Befattning Kontaktperson</t>
  </si>
  <si>
    <t>Hemsida</t>
  </si>
  <si>
    <t>E-post Gruppbrevlåda</t>
  </si>
  <si>
    <t>Telefon Växel</t>
  </si>
  <si>
    <t>Telefon kundtjänst</t>
  </si>
  <si>
    <t>Uppgifter om Ramavtalsleverantören</t>
  </si>
  <si>
    <t>Ramavtalsleverantörens namn</t>
  </si>
  <si>
    <t>Organisationsnummer</t>
  </si>
  <si>
    <t>Offertnummer el likn för detta avropssvar</t>
  </si>
  <si>
    <t>Avropssvar lämnas Ja/Nej</t>
  </si>
  <si>
    <t>Kravuppfyllnad</t>
  </si>
  <si>
    <t>Övrig information</t>
  </si>
  <si>
    <t>Ange övriga specifika förutsättningar (tex ev budgetrestriktioner), förhållanden eller önskemål som kan vara viktiga för leverantören och som inte framgår på annan plats i dokumentet.</t>
  </si>
  <si>
    <t>Underskrift</t>
  </si>
  <si>
    <t>Ort, datum</t>
  </si>
  <si>
    <t>Namn, befattning (behörig företrädare för leverantören)</t>
  </si>
  <si>
    <t>Eventuella bilagor till kontraktet</t>
  </si>
  <si>
    <t>Org.nr.</t>
  </si>
  <si>
    <t>Leverantör</t>
  </si>
  <si>
    <t>Avropande organisation</t>
  </si>
  <si>
    <t>Innehåller leverantörens avropssvar uppgifter som inte efterfrågats i avropsblanketten är dessa uppgifter giltiga endast om en skriftlig överenskommelse träffas särskilt angående detta. Hänvisning till leverantörens egna allmänna villkor eller motsvarande är endast giltiga om en särskild överenskommelse avseende detta tecknas.</t>
  </si>
  <si>
    <t>Leveransens omfattning och villkor framgår av Kontraktet med tillhörande bilagor samt Ramavtalet. Om handlingarna innehåller motstridiga uppgifter ska handlingarna gälla i nedan nämnd ordning om inte omständigheterna uppenbarligen föranleder annat.</t>
  </si>
  <si>
    <t>Kontraktets omfattning</t>
  </si>
  <si>
    <t>Kontrakt</t>
  </si>
  <si>
    <t>Summa kriterievikt:</t>
  </si>
  <si>
    <t>(ska alltid summera till 100 %)</t>
  </si>
  <si>
    <t>Sista dag för avropssvar</t>
  </si>
  <si>
    <t>Avropssvarets giltighetstid</t>
  </si>
  <si>
    <t>Leverantörens svar</t>
  </si>
  <si>
    <t>Namn, befattning 
(behörig företrädare för avropande organisation)</t>
  </si>
  <si>
    <t>Namn, befattning 
(behörig företrädare för leverantören)</t>
  </si>
  <si>
    <t>Avdelning, enhet etc</t>
  </si>
  <si>
    <t>Ort</t>
  </si>
  <si>
    <t>Välj Juridiskt Namn 2</t>
  </si>
  <si>
    <t>Förvaltningens avtalsnummer  2</t>
  </si>
  <si>
    <t>Organisations-nummer 2</t>
  </si>
  <si>
    <t>Adress 2</t>
  </si>
  <si>
    <t>Postnummer 2</t>
  </si>
  <si>
    <t>Postadress 2</t>
  </si>
  <si>
    <t>Telefon Växel 2</t>
  </si>
  <si>
    <t>Telefon kundtjänst 2</t>
  </si>
  <si>
    <t>Hemsida 2</t>
  </si>
  <si>
    <t>Kontaktperson  2</t>
  </si>
  <si>
    <t>Telefon 2</t>
  </si>
  <si>
    <t>E-post kontaktperson 2</t>
  </si>
  <si>
    <t>Befattning Kontaktperson 2</t>
  </si>
  <si>
    <t>Fax 2</t>
  </si>
  <si>
    <t>E-post Gruppbrevlåda 2</t>
  </si>
  <si>
    <t>Uppgifter om avropande organisation</t>
  </si>
  <si>
    <t>Avropsförfrågan</t>
  </si>
  <si>
    <t>Avropssvar</t>
  </si>
  <si>
    <t>Beskrivning av hur leverantören uppfyller kravet eller referera till bilaga</t>
  </si>
  <si>
    <t>Tilldelningskriterier</t>
  </si>
  <si>
    <t>Multiregionalt</t>
  </si>
  <si>
    <t>Blekinge län</t>
  </si>
  <si>
    <t>Dalarnas län</t>
  </si>
  <si>
    <t>Gotlands län</t>
  </si>
  <si>
    <t>Gävleborgs län</t>
  </si>
  <si>
    <t>Hallands län</t>
  </si>
  <si>
    <t>Jämtlands län</t>
  </si>
  <si>
    <t>Jönköpings län</t>
  </si>
  <si>
    <t>Kalmars län</t>
  </si>
  <si>
    <t>Kronobergs län</t>
  </si>
  <si>
    <t>Skånes län</t>
  </si>
  <si>
    <t>Stockholms län</t>
  </si>
  <si>
    <t>Södermanlands län</t>
  </si>
  <si>
    <t>Uppsala län</t>
  </si>
  <si>
    <t>Värmlands län</t>
  </si>
  <si>
    <t>Västerbottens län</t>
  </si>
  <si>
    <t>Västernorrlands län</t>
  </si>
  <si>
    <t>Västmanlands län</t>
  </si>
  <si>
    <t>Västra Götalands län</t>
  </si>
  <si>
    <t>Örebro län</t>
  </si>
  <si>
    <t>Östergötlands lön</t>
  </si>
  <si>
    <t>Norrbottens län</t>
  </si>
  <si>
    <t>Region</t>
  </si>
  <si>
    <t>01.</t>
  </si>
  <si>
    <t>02.</t>
  </si>
  <si>
    <t>03.</t>
  </si>
  <si>
    <t>04.</t>
  </si>
  <si>
    <t>05.</t>
  </si>
  <si>
    <t>07.</t>
  </si>
  <si>
    <t>06.</t>
  </si>
  <si>
    <t>08.</t>
  </si>
  <si>
    <t>09.</t>
  </si>
  <si>
    <t>10.</t>
  </si>
  <si>
    <t>E-post för frågor (om annan än ovan)</t>
  </si>
  <si>
    <t>Viktning %</t>
  </si>
  <si>
    <t>Lägsta inkomna totalpris</t>
  </si>
  <si>
    <t>Erhållen poäng för totalpris</t>
  </si>
  <si>
    <t>Viktade poäng per kriterium</t>
  </si>
  <si>
    <t>Viktning</t>
  </si>
  <si>
    <t>20.</t>
  </si>
  <si>
    <t xml:space="preserve">Totalt pris (utvärderas): </t>
  </si>
  <si>
    <t>Fyll i det gula fältet efter att samtliga avropssvar inkommit!</t>
  </si>
  <si>
    <t>Pris</t>
  </si>
  <si>
    <t>Poängsumma för uppfyllda bör-krav</t>
  </si>
  <si>
    <t>Leveranstid</t>
  </si>
  <si>
    <t>Instruktion till avropande organisation: 
Spara ned blanketten på din dator.
Gulmarkerade rutor fylls i av avropare innan blanketten skickas.
Blanketten skickas med e-post till antagna leverantörer inom aktuellt avropsområde.
Se vidare "Vägledning vid avrop".</t>
  </si>
  <si>
    <t>Utvärderingskrav 
(bör-krav)</t>
  </si>
  <si>
    <r>
      <t xml:space="preserve">OBS! Spara </t>
    </r>
    <r>
      <rPr>
        <b/>
        <i/>
        <u/>
        <sz val="11"/>
        <rFont val="Arial"/>
        <family val="2"/>
      </rPr>
      <t>inte</t>
    </r>
    <r>
      <rPr>
        <b/>
        <i/>
        <sz val="11"/>
        <rFont val="Arial"/>
        <family val="2"/>
      </rPr>
      <t xml:space="preserve"> blanketten i PDF-format. Då kan inte leverantörerna fylla i den. Lås blanketten med "låsknappen" nedan innan ni skickar blanketten till leverantörerna.</t>
    </r>
  </si>
  <si>
    <t>Välj krav</t>
  </si>
  <si>
    <t>Timmar</t>
  </si>
  <si>
    <t>Bilaga</t>
  </si>
  <si>
    <t>Totalpris</t>
  </si>
  <si>
    <t>Sammanställning för detta avropssvar</t>
  </si>
  <si>
    <t>Summa utvärderingskostnad för detta avropssvar</t>
  </si>
  <si>
    <t xml:space="preserve">Prisavdrag för uppfyllda bör-krav. </t>
  </si>
  <si>
    <t>Ange kriterievikt för pris respektive bör-krav i tabellen nedan</t>
  </si>
  <si>
    <t xml:space="preserve">Priset jämförs mellan avropssvaren. Poäng för uppfyllda bör-krav jämförs med möjlig maxpoäng. </t>
  </si>
  <si>
    <t>Avropande organisations beskrivning av den utvärderingsmodell som kommer att tillämpas (eller hänvisning till bilaga)</t>
  </si>
  <si>
    <t xml:space="preserve">Precisera krav i fritext eller hänvisa till bilaga
</t>
  </si>
  <si>
    <t>Referens/diarienr för avropet</t>
  </si>
  <si>
    <t>Bilagor från leverantören</t>
  </si>
  <si>
    <t>Specificera ev. bilagor som medföljer detta avropssvar</t>
  </si>
  <si>
    <t>Specificera ev. bilagor som medföljer denna avropsförfrågan</t>
  </si>
  <si>
    <t>Tbl krav</t>
  </si>
  <si>
    <t>Krav 1</t>
  </si>
  <si>
    <t>Krav 2</t>
  </si>
  <si>
    <t>Krav 3</t>
  </si>
  <si>
    <t>Krav 4</t>
  </si>
  <si>
    <t>Krav 5</t>
  </si>
  <si>
    <t>Krav 6</t>
  </si>
  <si>
    <t>Se bilaga</t>
  </si>
  <si>
    <t>TblDelområde</t>
  </si>
  <si>
    <t>Välj utvärdering…..</t>
  </si>
  <si>
    <t>TblEnhet</t>
  </si>
  <si>
    <t>TblGrundTilldeln</t>
  </si>
  <si>
    <t>TblUtVrd</t>
  </si>
  <si>
    <t>TblLeverantörer</t>
  </si>
  <si>
    <t>ResOpt</t>
  </si>
  <si>
    <t>ResVarTja</t>
  </si>
  <si>
    <t>LockStatus</t>
  </si>
  <si>
    <t xml:space="preserve">Utvärdering av det totala sammanräknade priset: </t>
  </si>
  <si>
    <t>Slutlig poängsumma för detta avropssvar
(utvärderas)</t>
  </si>
  <si>
    <t>255, 255, 153</t>
  </si>
  <si>
    <t>Ut1</t>
  </si>
  <si>
    <t>Ut2</t>
  </si>
  <si>
    <t>Ut3</t>
  </si>
  <si>
    <t>Steg 1 - Administrativa uppgifter</t>
  </si>
  <si>
    <t>OBS! Ej detsamma som kontraktssumma</t>
  </si>
  <si>
    <t>Leveransvillkor (framgår av ramavtalets allmänna villkor)</t>
  </si>
  <si>
    <t>Bilagor från avropande organisation (kontraktshandlingar framgår av flik 3)</t>
  </si>
  <si>
    <t>Steg 3 - Grund för tilldelning av kontrakt</t>
  </si>
  <si>
    <t>Steg 4 - Kravspecifikation</t>
  </si>
  <si>
    <r>
      <t xml:space="preserve">Underskriften avser ett kontraktstecknande. Efter undertecknande av bägge parter utgör denna blankett tillsammans med </t>
    </r>
    <r>
      <rPr>
        <i/>
        <sz val="10"/>
        <rFont val="Arial"/>
        <family val="2"/>
      </rPr>
      <t>ramavtalets villkor</t>
    </r>
    <r>
      <rPr>
        <sz val="10"/>
        <rFont val="Arial"/>
        <family val="2"/>
      </rPr>
      <t xml:space="preserve"> enligt ovan ett kontrakt mellan parterna.
</t>
    </r>
    <r>
      <rPr>
        <b/>
        <sz val="10"/>
        <rFont val="Arial"/>
        <family val="2"/>
      </rPr>
      <t>Detta kontrakt har upprättats i två exemplar varav parterna tagit var sitt.</t>
    </r>
  </si>
  <si>
    <t>Antal
(blir alltid 1 om bilaga)</t>
  </si>
  <si>
    <t>Specifikation i bilaga?</t>
  </si>
  <si>
    <t>Uppfyller kravet?</t>
  </si>
  <si>
    <t/>
  </si>
  <si>
    <t>Ange ev adress för uppdraget/uppdragen</t>
  </si>
  <si>
    <t xml:space="preserve">Utvärdering av ställda bör-krav på avropade tjänster: </t>
  </si>
  <si>
    <t>Det erhållna prisavdraget för uppfyllda utvärderingskrav (bör-krav) dras ifrån det totala priset för avropade tjänster. Resultatet blir en utvärderingskostnad som ligger till grund för tilldelningsbeslutet.</t>
  </si>
  <si>
    <t>11.</t>
  </si>
  <si>
    <t>12.</t>
  </si>
  <si>
    <t>13.</t>
  </si>
  <si>
    <t>14.</t>
  </si>
  <si>
    <t>15.</t>
  </si>
  <si>
    <t>16.</t>
  </si>
  <si>
    <t>17.</t>
  </si>
  <si>
    <t>18.</t>
  </si>
  <si>
    <t>19.</t>
  </si>
  <si>
    <t>TblSpecTjnstr</t>
  </si>
  <si>
    <t>TblKrv2</t>
  </si>
  <si>
    <t>TblKrvRes1</t>
  </si>
  <si>
    <t>TblKrvRes2</t>
  </si>
  <si>
    <t>TblKrvRes3</t>
  </si>
  <si>
    <t>TblKrvRes4</t>
  </si>
  <si>
    <t>TblKrvRes5</t>
  </si>
  <si>
    <t>TblKrvRes6</t>
  </si>
  <si>
    <t>TblKrvRes7</t>
  </si>
  <si>
    <t>TblKrvRes8</t>
  </si>
  <si>
    <t>TblKrvRes9</t>
  </si>
  <si>
    <t>Avroppsblanketten är nu upplåst, klicka här för att låsa avropsblanketten.</t>
  </si>
  <si>
    <t>Avroppsblanketten är nu låst, klicka här för att låsa upp avropsblanketten.</t>
  </si>
  <si>
    <t>Adminläge! Klicka här för att låsa vita celler.</t>
  </si>
  <si>
    <t>Ev. precisering av leveransvillkor</t>
  </si>
  <si>
    <t>Förvaltning21</t>
  </si>
  <si>
    <t>Delområde 1</t>
  </si>
  <si>
    <t>Delområde 2</t>
  </si>
  <si>
    <t>Delområde 3</t>
  </si>
  <si>
    <t>Delområde 4</t>
  </si>
  <si>
    <t>Delområde 5</t>
  </si>
  <si>
    <t>Delområde 6</t>
  </si>
  <si>
    <t>Välj vara/tjänst</t>
  </si>
  <si>
    <t>Välj delområde</t>
  </si>
  <si>
    <t>Delområde 1/Vara/Tjanst 1</t>
  </si>
  <si>
    <t>Delområde 2/Vara/Tjanst 1</t>
  </si>
  <si>
    <t>Delområde 3/Vara/Tjanst 1</t>
  </si>
  <si>
    <t>Delområde 4/Vara/Tjanst 1</t>
  </si>
  <si>
    <t>Delområde 5/Vara/Tjanst 1</t>
  </si>
  <si>
    <t>Delområde 6/Vara/Tjanst 1</t>
  </si>
  <si>
    <t>Delområde 1/Vara/Tjanst 2</t>
  </si>
  <si>
    <t>Delområde 2/Vara/Tjanst 2</t>
  </si>
  <si>
    <t>Delområde 3/Vara/Tjanst 2</t>
  </si>
  <si>
    <t>Delområde 4/Vara/Tjanst 2</t>
  </si>
  <si>
    <t>Delområde 5/Vara/Tjanst 2</t>
  </si>
  <si>
    <t>Delområde 6/Vara/Tjanst 2</t>
  </si>
  <si>
    <t>Delområde 1/Vara/Tjanst 3</t>
  </si>
  <si>
    <t>Delområde 2/Vara/Tjanst 3</t>
  </si>
  <si>
    <t>Delområde 3/Vara/Tjanst 3</t>
  </si>
  <si>
    <t>Delområde 4/Vara/Tjanst 3</t>
  </si>
  <si>
    <t>Delområde 5/Vara/Tjanst 3</t>
  </si>
  <si>
    <t>Delområde 6/Vara/Tjanst 3</t>
  </si>
  <si>
    <t>Delområde 1/Vara/Tjanst 4</t>
  </si>
  <si>
    <t>Delområde 2/Vara/Tjanst 4</t>
  </si>
  <si>
    <t>Delområde 3/Vara/Tjanst 4</t>
  </si>
  <si>
    <t>Delområde 4/Vara/Tjanst 4</t>
  </si>
  <si>
    <t>Delområde 5/Vara/Tjanst 4</t>
  </si>
  <si>
    <t>Delområde 6/Vara/Tjanst 4</t>
  </si>
  <si>
    <t>Delområde 1/Vara/Tjanst 5</t>
  </si>
  <si>
    <t>Delområde 2/Vara/Tjanst 5</t>
  </si>
  <si>
    <t>Delområde 3/Vara/Tjanst 5</t>
  </si>
  <si>
    <t>Delområde 4/Vara/Tjanst 5</t>
  </si>
  <si>
    <t>Delområde 5/Vara/Tjanst 5</t>
  </si>
  <si>
    <t>Delområde 6/Vara/Tjanst 5</t>
  </si>
  <si>
    <t>Delområde 1/Vara/Tjanst 6</t>
  </si>
  <si>
    <t>Delområde 2/Vara/Tjanst 6</t>
  </si>
  <si>
    <t>Delområde 3/Vara/Tjanst 6</t>
  </si>
  <si>
    <t>Delområde 4/Vara/Tjanst 6</t>
  </si>
  <si>
    <t>Delområde 5/Vara/Tjanst 6</t>
  </si>
  <si>
    <t>Delområde 6/Vara/Tjanst 6</t>
  </si>
  <si>
    <t>Delområde 1/Vara/Tjanst 7</t>
  </si>
  <si>
    <t>Delområde 2/Vara/Tjanst 7</t>
  </si>
  <si>
    <t>Delområde 3/Vara/Tjanst 7</t>
  </si>
  <si>
    <t>Delområde 4/Vara/Tjanst 7</t>
  </si>
  <si>
    <t>Delområde 5/Vara/Tjanst 7</t>
  </si>
  <si>
    <t>Delområde 6/Vara/Tjanst 7</t>
  </si>
  <si>
    <t>Delområde 1/Vara/Tjanst 8</t>
  </si>
  <si>
    <t>Delområde 2/Vara/Tjanst 8</t>
  </si>
  <si>
    <t>Delområde 3/Vara/Tjanst 8</t>
  </si>
  <si>
    <t>Delområde 4/Vara/Tjanst 8</t>
  </si>
  <si>
    <t>Delområde 5/Vara/Tjanst 8</t>
  </si>
  <si>
    <t>Delområde 6/Vara/Tjanst 8</t>
  </si>
  <si>
    <t>Delområde 1/Vara/Tjanst 9</t>
  </si>
  <si>
    <t>Delområde 2/Vara/Tjanst 9</t>
  </si>
  <si>
    <t>Delområde 3/Vara/Tjanst 9</t>
  </si>
  <si>
    <t>Delområde 4/Vara/Tjanst 9</t>
  </si>
  <si>
    <t>Delområde 5/Vara/Tjanst 9</t>
  </si>
  <si>
    <t>Delområde 6/Vara/Tjanst 9</t>
  </si>
  <si>
    <t>Delområde 1/Vara/Tjanst 10</t>
  </si>
  <si>
    <t>Delområde 2/Vara/Tjanst 10</t>
  </si>
  <si>
    <t>Delområde 3/Vara/Tjanst 10</t>
  </si>
  <si>
    <t>Delområde 4/Vara/Tjanst 10</t>
  </si>
  <si>
    <t>Delområde 5/Vara/Tjanst 10</t>
  </si>
  <si>
    <t>Delområde 6/Vara/Tjanst 10</t>
  </si>
  <si>
    <t>Delområde 1/Vara/Tjanst 11</t>
  </si>
  <si>
    <t>Delområde 2/Vara/Tjanst 11</t>
  </si>
  <si>
    <t>Delområde 3/Vara/Tjanst 11</t>
  </si>
  <si>
    <t>Delområde 4/Vara/Tjanst 11</t>
  </si>
  <si>
    <t>Delområde 5/Vara/Tjanst 11</t>
  </si>
  <si>
    <t>Delområde 6/Vara/Tjanst 11</t>
  </si>
  <si>
    <t>Delområde 1/Vara/Tjanst 12</t>
  </si>
  <si>
    <t>Delområde 2/Vara/Tjanst 12</t>
  </si>
  <si>
    <t>Delområde 3/Vara/Tjanst 12</t>
  </si>
  <si>
    <t>Delområde 4/Vara/Tjanst 12</t>
  </si>
  <si>
    <t>Delområde 5/Vara/Tjanst 12</t>
  </si>
  <si>
    <t>Delområde 6/Vara/Tjanst 12</t>
  </si>
  <si>
    <t>Delområde 1/Vara/Tjanst 13</t>
  </si>
  <si>
    <t>Delområde 2/Vara/Tjanst 13</t>
  </si>
  <si>
    <t>Delområde 3/Vara/Tjanst 13</t>
  </si>
  <si>
    <t>Delområde 4/Vara/Tjanst 13</t>
  </si>
  <si>
    <t>Delområde 5/Vara/Tjanst 13</t>
  </si>
  <si>
    <t>Delområde 6/Vara/Tjanst 13</t>
  </si>
  <si>
    <t>Delområde 1/Vara/Tjanst 14</t>
  </si>
  <si>
    <t>Delområde 2/Vara/Tjanst 14</t>
  </si>
  <si>
    <t>Delområde 3/Vara/Tjanst 14</t>
  </si>
  <si>
    <t>Delområde 4/Vara/Tjanst 14</t>
  </si>
  <si>
    <t>Delområde 5/Vara/Tjanst 14</t>
  </si>
  <si>
    <t>Delområde 6/Vara/Tjanst 14</t>
  </si>
  <si>
    <t>Delområde 1/Vara/Tjanst 15</t>
  </si>
  <si>
    <t>Delområde 2/Vara/Tjanst 15</t>
  </si>
  <si>
    <t>Delområde 3/Vara/Tjanst 15</t>
  </si>
  <si>
    <t>Delområde 4/Vara/Tjanst 15</t>
  </si>
  <si>
    <t>Delområde 5/Vara/Tjanst 15</t>
  </si>
  <si>
    <t>Delområde 6/Vara/Tjanst 15</t>
  </si>
  <si>
    <t>Delområde 1/Vara/Tjanst 16</t>
  </si>
  <si>
    <t>Delområde 2/Vara/Tjanst 16</t>
  </si>
  <si>
    <t>Delområde 3/Vara/Tjanst 16</t>
  </si>
  <si>
    <t>Delområde 4/Vara/Tjanst 16</t>
  </si>
  <si>
    <t>Delområde 5/Vara/Tjanst 16</t>
  </si>
  <si>
    <t>Delområde 6/Vara/Tjanst 16</t>
  </si>
  <si>
    <t>Delområde 1/Vara/Tjanst 17</t>
  </si>
  <si>
    <t>Delområde 2/Vara/Tjanst 17</t>
  </si>
  <si>
    <t>Delområde 3/Vara/Tjanst 17</t>
  </si>
  <si>
    <t>Delområde 4/Vara/Tjanst 17</t>
  </si>
  <si>
    <t>Delområde 5/Vara/Tjanst 17</t>
  </si>
  <si>
    <t>Delområde 6/Vara/Tjanst 17</t>
  </si>
  <si>
    <t>Delområde 1/Vara/Tjanst 18</t>
  </si>
  <si>
    <t>Delområde 2/Vara/Tjanst 18</t>
  </si>
  <si>
    <t>Delområde 3/Vara/Tjanst 18</t>
  </si>
  <si>
    <t>Delområde 4/Vara/Tjanst 18</t>
  </si>
  <si>
    <t>Delområde 5/Vara/Tjanst 18</t>
  </si>
  <si>
    <t>Delområde 6/Vara/Tjanst 18</t>
  </si>
  <si>
    <t>Delområde 1/Vara/Tjanst 19</t>
  </si>
  <si>
    <t>Delområde 2/Vara/Tjanst 19</t>
  </si>
  <si>
    <t>Delområde 3/Vara/Tjanst 19</t>
  </si>
  <si>
    <t>Delområde 4/Vara/Tjanst 19</t>
  </si>
  <si>
    <t>Delområde 5/Vara/Tjanst 19</t>
  </si>
  <si>
    <t>Delområde 6/Vara/Tjanst 19</t>
  </si>
  <si>
    <t>Delområde 1/Vara/Tjanst 20</t>
  </si>
  <si>
    <t>Delområde 2/Vara/Tjanst 20</t>
  </si>
  <si>
    <t>Delområde 3/Vara/Tjanst 20</t>
  </si>
  <si>
    <t>Delområde 4/Vara/Tjanst 20</t>
  </si>
  <si>
    <t>Delområde 5/Vara/Tjanst 20</t>
  </si>
  <si>
    <t>Delområde 6/Vara/Tjanst 20</t>
  </si>
  <si>
    <t>Delområde 1/Vara/Tjanst 21</t>
  </si>
  <si>
    <t>Delområde 2/Vara/Tjanst 21</t>
  </si>
  <si>
    <t>Delområde 3/Vara/Tjanst 21</t>
  </si>
  <si>
    <t>Delområde 4/Vara/Tjanst 21</t>
  </si>
  <si>
    <t>Delområde 5/Vara/Tjanst 21</t>
  </si>
  <si>
    <t>Delområde 6/Vara/Tjanst 21</t>
  </si>
  <si>
    <t>Styck</t>
  </si>
  <si>
    <t>År</t>
  </si>
  <si>
    <t>TblKrvRes10</t>
  </si>
  <si>
    <t>TblKrvRes11</t>
  </si>
  <si>
    <t>TblKrvRes12</t>
  </si>
  <si>
    <t>TblKrvRes13</t>
  </si>
  <si>
    <t>TblKrvRes14</t>
  </si>
  <si>
    <t>TblKrvRes15</t>
  </si>
  <si>
    <t>TblKrvRes16</t>
  </si>
  <si>
    <t>TblKrvRes17</t>
  </si>
  <si>
    <t>TblKrvRes18</t>
  </si>
  <si>
    <t>TblKrvRes19</t>
  </si>
  <si>
    <t>TblKrvRes20</t>
  </si>
  <si>
    <t>Grund för tilldelning av kontrakt &amp; Utvärderingsmodell</t>
  </si>
  <si>
    <t>Enhet/
bilaga</t>
  </si>
  <si>
    <t xml:space="preserve">Pris/enhet
</t>
  </si>
  <si>
    <t>Alt. 1. Lägsta pris</t>
  </si>
  <si>
    <t>Alt. 2. Relativ viktning - summan av viktade poäng för pris och uppfyllda bör-krav</t>
  </si>
  <si>
    <t>Alt. 3. Mervärdesmodell - prisavdrag för uppfyllda bör-krav</t>
  </si>
  <si>
    <t>Alt. 4. Annan utvärderingsmodell</t>
  </si>
  <si>
    <t>Steg 2 - Specifikation av varor/tjänster</t>
  </si>
  <si>
    <t>Välj i lista
OBS! Varje vara/tjänst kan väljas flera gånger.</t>
  </si>
  <si>
    <t>Vid behov specificera varor/tjänster, annan information eller hänvisa till bilaga.</t>
  </si>
  <si>
    <t>Vara/tjänst nr</t>
  </si>
  <si>
    <r>
      <t xml:space="preserve">Instruktion:
</t>
    </r>
    <r>
      <rPr>
        <sz val="9"/>
        <rFont val="Arial"/>
        <family val="2"/>
      </rPr>
      <t>Observera att de två föreslagna alternativen (utöver Lägsta pris) endast är exempel på vanligt förekommande utvärderings-modeller. Det är alltid den avropande organisationen som avgör om man vill använda sig av dem. Det går även att ange egen modell.</t>
    </r>
  </si>
  <si>
    <t>Ramavtalets allmänna villkor utgör alltid en del av kontraktet.</t>
  </si>
  <si>
    <t>Steg 5 - Övriga kontraktsvillkor</t>
  </si>
  <si>
    <t>Alt. 2. Ekonomiskt mest fördelaktiga (bästa förhållande mellan pris och kvalitet)</t>
  </si>
  <si>
    <t>Obligatoriska krav ("ska-krav")</t>
  </si>
  <si>
    <t>Tilldelningskriterier ("bör-krav")</t>
  </si>
  <si>
    <t>Precisera krav i fritext eller hänvisa till bilaga</t>
  </si>
  <si>
    <t>Alt. 2. Ekonomiskt mest fördelaktiga utifrån bästa förhållande mellan pris och kvalitet</t>
  </si>
  <si>
    <t>Kompletterande avtalsdokument</t>
  </si>
  <si>
    <t>Leveransadress (om annan än ovan)</t>
  </si>
  <si>
    <t xml:space="preserve">Faktureringsuppgifter </t>
  </si>
  <si>
    <t>Ange fakturaadress, fakturareferens, adress för e-faktura</t>
  </si>
  <si>
    <t>Ange geografiskt område</t>
  </si>
  <si>
    <t>Ange varu/tjänsteområde</t>
  </si>
  <si>
    <t>Information om avropet, t ex syfte och omfattning</t>
  </si>
  <si>
    <t>Pris totalt</t>
  </si>
  <si>
    <t>Förfarande  om två avropssvar har erhållit samma poängsumma/utvärderingspris</t>
  </si>
  <si>
    <t>(Tag bort detta fält och valmöjligheten, tilldelningsgrunden ska vara fast utifrån respektive ramavtal.)</t>
  </si>
  <si>
    <t>Förnyad kontroll av leverantörskrav (ESPD)</t>
  </si>
  <si>
    <t>Leverantörskrav (ESPD) - Ramavtalsleverantörens intygande</t>
  </si>
  <si>
    <t>(plats för text utifrån aktuellt ramavtal)</t>
  </si>
  <si>
    <t>Alt. 2. Summan av viktade poäng för pris och uppfyllda bör-krav, högsta slutsumma vinner.</t>
  </si>
  <si>
    <t xml:space="preserve">Alt. 3. Prisavdrag för uppfyllda bör-krav, lägsta utvärderingskostnad vinner. </t>
  </si>
  <si>
    <t>Alt. 4. Annan utvärderingsmodell (än de ovan föreslagna)</t>
  </si>
  <si>
    <t>XXXXX</t>
  </si>
  <si>
    <t>XXXXXX</t>
  </si>
  <si>
    <t>Ramavtalsområde</t>
  </si>
  <si>
    <t>I enlighet med ramavtalet sker tilldelning av kontrakt utifrån tilldelningsgrunden: Ekonomiskt mest fördelaktiga utifrån bästa förhållande mellan pris och kvalitet</t>
  </si>
  <si>
    <t>Ange ev leveranstid/er för varor/tjänster</t>
  </si>
  <si>
    <t>Välj Vara/Tjanst</t>
  </si>
  <si>
    <t>Delområde 1/Vara/Tjanst 22</t>
  </si>
  <si>
    <t>Delområde 2/Vara/Tjanst 22</t>
  </si>
  <si>
    <t>Delområde 3/Vara/Tjanst 22</t>
  </si>
  <si>
    <t>Delområde 4/Vara/Tjanst 22</t>
  </si>
  <si>
    <t>Delområde 5/Vara/Tjanst 22</t>
  </si>
  <si>
    <t>Delområde 6/Vara/Tjanst 22</t>
  </si>
  <si>
    <t>Delområde 1/Vara/Tjanst 23</t>
  </si>
  <si>
    <t>Delområde 2/Vara/Tjanst 23</t>
  </si>
  <si>
    <t>Delområde 3/Vara/Tjanst 23</t>
  </si>
  <si>
    <t>Delområde 4/Vara/Tjanst 23</t>
  </si>
  <si>
    <t>Delområde 5/Vara/Tjanst 23</t>
  </si>
  <si>
    <t>Delområde 6/Vara/Tjanst 23</t>
  </si>
  <si>
    <t>Delområde 1/Vara/Tjanst 24</t>
  </si>
  <si>
    <t>Delområde 2/Vara/Tjanst 24</t>
  </si>
  <si>
    <t>Delområde 3/Vara/Tjanst 24</t>
  </si>
  <si>
    <t>Delområde 4/Vara/Tjanst 24</t>
  </si>
  <si>
    <t>Delområde 5/Vara/Tjanst 24</t>
  </si>
  <si>
    <t>Delområde 6/Vara/Tjanst 24</t>
  </si>
  <si>
    <t>Delområde 1/Vara/Tjanst 25</t>
  </si>
  <si>
    <t>Delområde 2/Vara/Tjanst 25</t>
  </si>
  <si>
    <t>Delområde 3/Vara/Tjanst 25</t>
  </si>
  <si>
    <t>Delområde 4/Vara/Tjanst 25</t>
  </si>
  <si>
    <t>Delområde 5/Vara/Tjanst 25</t>
  </si>
  <si>
    <t>Delområde 6/Vara/Tjanst 25</t>
  </si>
  <si>
    <t>Delområde 1/Vara/Tjanst 1/Krav1</t>
  </si>
  <si>
    <t>Delområde 1/Vara/Tjanst 2/Krav1</t>
  </si>
  <si>
    <t>Delområde 1/Vara/Tjanst 3/Krav1</t>
  </si>
  <si>
    <t>Delområde 1/Vara/Tjanst 4/Krav1</t>
  </si>
  <si>
    <t>Delområde 1/Vara/Tjanst 5/Krav1</t>
  </si>
  <si>
    <t>Delområde 1/Vara/Tjanst 6/Krav1</t>
  </si>
  <si>
    <t>Delområde 1/Vara/Tjanst 7/Krav1</t>
  </si>
  <si>
    <t>Delområde 1/Vara/Tjanst 8/Krav1</t>
  </si>
  <si>
    <t>Delområde 1/Vara/Tjanst 9/Krav1</t>
  </si>
  <si>
    <t>Delområde 1/Vara/Tjanst 10/Krav1</t>
  </si>
  <si>
    <t>Delområde 1/Vara/Tjanst 11/Krav1</t>
  </si>
  <si>
    <t>Delområde 1/Vara/Tjanst 12/Krav1</t>
  </si>
  <si>
    <t>Delområde 1/Vara/Tjanst 13/Krav1</t>
  </si>
  <si>
    <t>Delområde 1/Vara/Tjanst 14/Krav1</t>
  </si>
  <si>
    <t>Delområde 1/Vara/Tjanst 15/Krav1</t>
  </si>
  <si>
    <t>Delområde 1/Vara/Tjanst 16/Krav1</t>
  </si>
  <si>
    <t>Delområde 1/Vara/Tjanst 17/Krav1</t>
  </si>
  <si>
    <t>Delområde 1/Vara/Tjanst 18/Krav1</t>
  </si>
  <si>
    <t>Delområde 1/Vara/Tjanst 19/Krav1</t>
  </si>
  <si>
    <t>Delområde 1/Vara/Tjanst 20/Krav1</t>
  </si>
  <si>
    <t>Delområde 1/Vara/Tjanst 21/Krav1</t>
  </si>
  <si>
    <t>Delområde 1/Vara/Tjanst 22/Krav1</t>
  </si>
  <si>
    <t>Delområde 1/Vara/Tjanst 23/Krav1</t>
  </si>
  <si>
    <t>Delområde 1/Vara/Tjanst 24/Krav1</t>
  </si>
  <si>
    <t>Delområde 1/Vara/Tjanst 25/Krav1</t>
  </si>
  <si>
    <t>Delområde 1/Vara/Tjanst 1/Krav2</t>
  </si>
  <si>
    <t>Delområde 1/Vara/Tjanst 2/Krav2</t>
  </si>
  <si>
    <t>Delområde 1/Vara/Tjanst 3/Krav2</t>
  </si>
  <si>
    <t>Delområde 1/Vara/Tjanst 4/Krav2</t>
  </si>
  <si>
    <t>Delområde 1/Vara/Tjanst 5/Krav2</t>
  </si>
  <si>
    <t>Delområde 1/Vara/Tjanst 6/Krav2</t>
  </si>
  <si>
    <t>Delområde 1/Vara/Tjanst 7/Krav2</t>
  </si>
  <si>
    <t>Delområde 1/Vara/Tjanst 8/Krav2</t>
  </si>
  <si>
    <t>Delområde 1/Vara/Tjanst 9/Krav2</t>
  </si>
  <si>
    <t>Delområde 1/Vara/Tjanst 10/Krav2</t>
  </si>
  <si>
    <t>Delområde 1/Vara/Tjanst 11/Krav2</t>
  </si>
  <si>
    <t>Delområde 1/Vara/Tjanst 12/Krav2</t>
  </si>
  <si>
    <t>Delområde 1/Vara/Tjanst 13/Krav2</t>
  </si>
  <si>
    <t>Delområde 1/Vara/Tjanst 14/Krav2</t>
  </si>
  <si>
    <t>Delområde 1/Vara/Tjanst 15/Krav2</t>
  </si>
  <si>
    <t>Delområde 1/Vara/Tjanst 16/Krav2</t>
  </si>
  <si>
    <t>Delområde 1/Vara/Tjanst 17/Krav2</t>
  </si>
  <si>
    <t>Delområde 1/Vara/Tjanst 18/Krav2</t>
  </si>
  <si>
    <t>Delområde 1/Vara/Tjanst 19/Krav2</t>
  </si>
  <si>
    <t>Delområde 1/Vara/Tjanst 20/Krav2</t>
  </si>
  <si>
    <t>Delområde 1/Vara/Tjanst 21/Krav2</t>
  </si>
  <si>
    <t>Delområde 1/Vara/Tjanst 22/Krav2</t>
  </si>
  <si>
    <t>Delområde 1/Vara/Tjanst 23/Krav2</t>
  </si>
  <si>
    <t>Delområde 1/Vara/Tjanst 24/Krav2</t>
  </si>
  <si>
    <t>Delområde 1/Vara/Tjanst 25/Krav2</t>
  </si>
  <si>
    <t>Delområde 1/Vara/Tjanst 1/Krav3</t>
  </si>
  <si>
    <t>Delområde 1/Vara/Tjanst 2/Krav3</t>
  </si>
  <si>
    <t>Delområde 1/Vara/Tjanst 3/Krav3</t>
  </si>
  <si>
    <t>Delområde 1/Vara/Tjanst 4/Krav3</t>
  </si>
  <si>
    <t>Delområde 1/Vara/Tjanst 5/Krav3</t>
  </si>
  <si>
    <t>Delområde 1/Vara/Tjanst 6/Krav3</t>
  </si>
  <si>
    <t>Delområde 1/Vara/Tjanst 7/Krav3</t>
  </si>
  <si>
    <t>Delområde 1/Vara/Tjanst 8/Krav3</t>
  </si>
  <si>
    <t>Delområde 1/Vara/Tjanst 9/Krav3</t>
  </si>
  <si>
    <t>Delområde 1/Vara/Tjanst 10/Krav3</t>
  </si>
  <si>
    <t>Delområde 1/Vara/Tjanst 11/Krav3</t>
  </si>
  <si>
    <t>Delområde 1/Vara/Tjanst 12/Krav3</t>
  </si>
  <si>
    <t>Delområde 1/Vara/Tjanst 13/Krav3</t>
  </si>
  <si>
    <t>Delområde 1/Vara/Tjanst 14/Krav3</t>
  </si>
  <si>
    <t>Delområde 1/Vara/Tjanst 15/Krav3</t>
  </si>
  <si>
    <t>Delområde 1/Vara/Tjanst 16/Krav3</t>
  </si>
  <si>
    <t>Delområde 1/Vara/Tjanst 17/Krav3</t>
  </si>
  <si>
    <t>Delområde 1/Vara/Tjanst 18/Krav3</t>
  </si>
  <si>
    <t>Delområde 1/Vara/Tjanst 19/Krav3</t>
  </si>
  <si>
    <t>Delområde 1/Vara/Tjanst 20/Krav3</t>
  </si>
  <si>
    <t>Delområde 1/Vara/Tjanst 21/Krav3</t>
  </si>
  <si>
    <t>Delområde 1/Vara/Tjanst 22/Krav3</t>
  </si>
  <si>
    <t>Delområde 1/Vara/Tjanst 23/Krav3</t>
  </si>
  <si>
    <t>Delområde 1/Vara/Tjanst 24/Krav3</t>
  </si>
  <si>
    <t>Delområde 1/Vara/Tjanst 25/Krav3</t>
  </si>
  <si>
    <t>Delområde 1/Vara/Tjanst 1/Krav4</t>
  </si>
  <si>
    <t>Delområde 1/Vara/Tjanst 2/Krav4</t>
  </si>
  <si>
    <t>Delområde 1/Vara/Tjanst 3/Krav4</t>
  </si>
  <si>
    <t>Delområde 1/Vara/Tjanst 4/Krav4</t>
  </si>
  <si>
    <t>Delområde 1/Vara/Tjanst 5/Krav4</t>
  </si>
  <si>
    <t>Delområde 1/Vara/Tjanst 6/Krav4</t>
  </si>
  <si>
    <t>Delområde 1/Vara/Tjanst 7/Krav4</t>
  </si>
  <si>
    <t>Delområde 1/Vara/Tjanst 8/Krav4</t>
  </si>
  <si>
    <t>Delområde 1/Vara/Tjanst 9/Krav4</t>
  </si>
  <si>
    <t>Delområde 1/Vara/Tjanst 10/Krav4</t>
  </si>
  <si>
    <t>Delområde 1/Vara/Tjanst 11/Krav4</t>
  </si>
  <si>
    <t>Delområde 1/Vara/Tjanst 12/Krav4</t>
  </si>
  <si>
    <t>Delområde 1/Vara/Tjanst 13/Krav4</t>
  </si>
  <si>
    <t>Delområde 1/Vara/Tjanst 14/Krav4</t>
  </si>
  <si>
    <t>Delområde 1/Vara/Tjanst 15/Krav4</t>
  </si>
  <si>
    <t>Delområde 1/Vara/Tjanst 16/Krav4</t>
  </si>
  <si>
    <t>Delområde 1/Vara/Tjanst 17/Krav4</t>
  </si>
  <si>
    <t>Delområde 1/Vara/Tjanst 18/Krav4</t>
  </si>
  <si>
    <t>Delområde 1/Vara/Tjanst 19/Krav4</t>
  </si>
  <si>
    <t>Delområde 1/Vara/Tjanst 20/Krav4</t>
  </si>
  <si>
    <t>Delområde 1/Vara/Tjanst 21/Krav4</t>
  </si>
  <si>
    <t>Delområde 1/Vara/Tjanst 22/Krav4</t>
  </si>
  <si>
    <t>Delområde 1/Vara/Tjanst 23/Krav4</t>
  </si>
  <si>
    <t>Delområde 1/Vara/Tjanst 24/Krav4</t>
  </si>
  <si>
    <t>Delområde 1/Vara/Tjanst 25/Krav4</t>
  </si>
  <si>
    <t>Delområde 1/Vara/Tjanst 1/Krav5</t>
  </si>
  <si>
    <t>Delområde 1/Vara/Tjanst 2/Krav5</t>
  </si>
  <si>
    <t>Delområde 1/Vara/Tjanst 3/Krav5</t>
  </si>
  <si>
    <t>Delområde 1/Vara/Tjanst 4/Krav5</t>
  </si>
  <si>
    <t>Delområde 1/Vara/Tjanst 5/Krav5</t>
  </si>
  <si>
    <t>Delområde 1/Vara/Tjanst 6/Krav5</t>
  </si>
  <si>
    <t>Delområde 1/Vara/Tjanst 7/Krav5</t>
  </si>
  <si>
    <t>Delområde 1/Vara/Tjanst 8/Krav5</t>
  </si>
  <si>
    <t>Delområde 1/Vara/Tjanst 9/Krav5</t>
  </si>
  <si>
    <t>Delområde 1/Vara/Tjanst 10/Krav5</t>
  </si>
  <si>
    <t>Delområde 1/Vara/Tjanst 11/Krav5</t>
  </si>
  <si>
    <t>Delområde 1/Vara/Tjanst 12/Krav5</t>
  </si>
  <si>
    <t>Delområde 1/Vara/Tjanst 13/Krav5</t>
  </si>
  <si>
    <t>Delområde 1/Vara/Tjanst 14/Krav5</t>
  </si>
  <si>
    <t>Delområde 1/Vara/Tjanst 15/Krav5</t>
  </si>
  <si>
    <t>Delområde 1/Vara/Tjanst 16/Krav5</t>
  </si>
  <si>
    <t>Delområde 1/Vara/Tjanst 17/Krav5</t>
  </si>
  <si>
    <t>Delområde 1/Vara/Tjanst 18/Krav5</t>
  </si>
  <si>
    <t>Delområde 1/Vara/Tjanst 19/Krav5</t>
  </si>
  <si>
    <t>Delområde 1/Vara/Tjanst 20/Krav5</t>
  </si>
  <si>
    <t>Delområde 1/Vara/Tjanst 21/Krav5</t>
  </si>
  <si>
    <t>Delområde 1/Vara/Tjanst 22/Krav5</t>
  </si>
  <si>
    <t>Delområde 1/Vara/Tjanst 23/Krav5</t>
  </si>
  <si>
    <t>Delområde 1/Vara/Tjanst 24/Krav5</t>
  </si>
  <si>
    <t>Delområde 1/Vara/Tjanst 25/Krav5</t>
  </si>
  <si>
    <t>Delområde 1/Vara/Tjanst 1/Krav6</t>
  </si>
  <si>
    <t>Delområde 1/Vara/Tjanst 2/Krav6</t>
  </si>
  <si>
    <t>Delområde 1/Vara/Tjanst 3/Krav6</t>
  </si>
  <si>
    <t>Delområde 1/Vara/Tjanst 4/Krav6</t>
  </si>
  <si>
    <t>Delområde 1/Vara/Tjanst 5/Krav6</t>
  </si>
  <si>
    <t>Delområde 1/Vara/Tjanst 6/Krav6</t>
  </si>
  <si>
    <t>Delområde 1/Vara/Tjanst 7/Krav6</t>
  </si>
  <si>
    <t>Delområde 1/Vara/Tjanst 8/Krav6</t>
  </si>
  <si>
    <t>Delområde 1/Vara/Tjanst 9/Krav6</t>
  </si>
  <si>
    <t>Delområde 1/Vara/Tjanst 10/Krav6</t>
  </si>
  <si>
    <t>Delområde 1/Vara/Tjanst 11/Krav6</t>
  </si>
  <si>
    <t>Delområde 1/Vara/Tjanst 12/Krav6</t>
  </si>
  <si>
    <t>Delområde 1/Vara/Tjanst 13/Krav6</t>
  </si>
  <si>
    <t>Delområde 1/Vara/Tjanst 14/Krav6</t>
  </si>
  <si>
    <t>Delområde 1/Vara/Tjanst 15/Krav6</t>
  </si>
  <si>
    <t>Delområde 1/Vara/Tjanst 16/Krav6</t>
  </si>
  <si>
    <t>Delområde 1/Vara/Tjanst 17/Krav6</t>
  </si>
  <si>
    <t>Delområde 1/Vara/Tjanst 18/Krav6</t>
  </si>
  <si>
    <t>Delområde 1/Vara/Tjanst 19/Krav6</t>
  </si>
  <si>
    <t>Delområde 1/Vara/Tjanst 20/Krav6</t>
  </si>
  <si>
    <t>Delområde 1/Vara/Tjanst 21/Krav6</t>
  </si>
  <si>
    <t>Delområde 1/Vara/Tjanst 22/Krav6</t>
  </si>
  <si>
    <t>Delområde 1/Vara/Tjanst 23/Krav6</t>
  </si>
  <si>
    <t>Delområde 1/Vara/Tjanst 24/Krav6</t>
  </si>
  <si>
    <t>Delområde 1/Vara/Tjanst 25/Krav6</t>
  </si>
  <si>
    <t>Delområde 1/Vara/Tjanst 1/Krav7</t>
  </si>
  <si>
    <t>Delområde 1/Vara/Tjanst 2/Krav7</t>
  </si>
  <si>
    <t>Delområde 1/Vara/Tjanst 3/Krav7</t>
  </si>
  <si>
    <t>Delområde 1/Vara/Tjanst 4/Krav7</t>
  </si>
  <si>
    <t>Delområde 1/Vara/Tjanst 5/Krav7</t>
  </si>
  <si>
    <t>Delområde 1/Vara/Tjanst 6/Krav7</t>
  </si>
  <si>
    <t>Delområde 1/Vara/Tjanst 7/Krav7</t>
  </si>
  <si>
    <t>Delområde 1/Vara/Tjanst 8/Krav7</t>
  </si>
  <si>
    <t>Delområde 1/Vara/Tjanst 9/Krav7</t>
  </si>
  <si>
    <t>Delområde 1/Vara/Tjanst 10/Krav7</t>
  </si>
  <si>
    <t>Delområde 1/Vara/Tjanst 11/Krav7</t>
  </si>
  <si>
    <t>Delområde 1/Vara/Tjanst 12/Krav7</t>
  </si>
  <si>
    <t>Delområde 1/Vara/Tjanst 13/Krav7</t>
  </si>
  <si>
    <t>Delområde 1/Vara/Tjanst 14/Krav7</t>
  </si>
  <si>
    <t>Delområde 1/Vara/Tjanst 15/Krav7</t>
  </si>
  <si>
    <t>Delområde 1/Vara/Tjanst 16/Krav7</t>
  </si>
  <si>
    <t>Delområde 1/Vara/Tjanst 17/Krav7</t>
  </si>
  <si>
    <t>Delområde 1/Vara/Tjanst 18/Krav7</t>
  </si>
  <si>
    <t>Delområde 1/Vara/Tjanst 19/Krav7</t>
  </si>
  <si>
    <t>Delområde 1/Vara/Tjanst 20/Krav7</t>
  </si>
  <si>
    <t>Delområde 1/Vara/Tjanst 21/Krav7</t>
  </si>
  <si>
    <t>Delområde 1/Vara/Tjanst 22/Krav7</t>
  </si>
  <si>
    <t>Delområde 1/Vara/Tjanst 23/Krav7</t>
  </si>
  <si>
    <t>Delområde 1/Vara/Tjanst 24/Krav7</t>
  </si>
  <si>
    <t>Delområde 1/Vara/Tjanst 25/Krav7</t>
  </si>
  <si>
    <t>Delområde 1/Vara/Tjanst 1/Krav8</t>
  </si>
  <si>
    <t>Delområde 1/Vara/Tjanst 2/Krav8</t>
  </si>
  <si>
    <t>Delområde 1/Vara/Tjanst 3/Krav8</t>
  </si>
  <si>
    <t>Delområde 1/Vara/Tjanst 4/Krav8</t>
  </si>
  <si>
    <t>Delområde 1/Vara/Tjanst 5/Krav8</t>
  </si>
  <si>
    <t>Delområde 1/Vara/Tjanst 6/Krav8</t>
  </si>
  <si>
    <t>Delområde 1/Vara/Tjanst 7/Krav8</t>
  </si>
  <si>
    <t>Delområde 1/Vara/Tjanst 8/Krav8</t>
  </si>
  <si>
    <t>Delområde 1/Vara/Tjanst 9/Krav8</t>
  </si>
  <si>
    <t>Delområde 1/Vara/Tjanst 10/Krav8</t>
  </si>
  <si>
    <t>Delområde 1/Vara/Tjanst 11/Krav8</t>
  </si>
  <si>
    <t>Delområde 1/Vara/Tjanst 12/Krav8</t>
  </si>
  <si>
    <t>Delområde 1/Vara/Tjanst 13/Krav8</t>
  </si>
  <si>
    <t>Delområde 1/Vara/Tjanst 14/Krav8</t>
  </si>
  <si>
    <t>Delområde 1/Vara/Tjanst 15/Krav8</t>
  </si>
  <si>
    <t>Delområde 1/Vara/Tjanst 16/Krav8</t>
  </si>
  <si>
    <t>Delområde 1/Vara/Tjanst 17/Krav8</t>
  </si>
  <si>
    <t>Delområde 1/Vara/Tjanst 18/Krav8</t>
  </si>
  <si>
    <t>Delområde 1/Vara/Tjanst 19/Krav8</t>
  </si>
  <si>
    <t>Delområde 1/Vara/Tjanst 20/Krav8</t>
  </si>
  <si>
    <t>Delområde 1/Vara/Tjanst 21/Krav8</t>
  </si>
  <si>
    <t>Delområde 1/Vara/Tjanst 22/Krav8</t>
  </si>
  <si>
    <t>Delområde 1/Vara/Tjanst 23/Krav8</t>
  </si>
  <si>
    <t>Delområde 1/Vara/Tjanst 24/Krav8</t>
  </si>
  <si>
    <t>Delområde 1/Vara/Tjanst 25/Krav8</t>
  </si>
  <si>
    <t>Delområde 1/Vara/Tjanst 1/Krav9</t>
  </si>
  <si>
    <t>Delområde 1/Vara/Tjanst 2/Krav9</t>
  </si>
  <si>
    <t>Delområde 1/Vara/Tjanst 3/Krav9</t>
  </si>
  <si>
    <t>Delområde 1/Vara/Tjanst 4/Krav9</t>
  </si>
  <si>
    <t>Delområde 1/Vara/Tjanst 5/Krav9</t>
  </si>
  <si>
    <t>Delområde 1/Vara/Tjanst 6/Krav9</t>
  </si>
  <si>
    <t>Delområde 1/Vara/Tjanst 7/Krav9</t>
  </si>
  <si>
    <t>Delområde 1/Vara/Tjanst 8/Krav9</t>
  </si>
  <si>
    <t>Delområde 1/Vara/Tjanst 9/Krav9</t>
  </si>
  <si>
    <t>Delområde 1/Vara/Tjanst 10/Krav9</t>
  </si>
  <si>
    <t>Delområde 1/Vara/Tjanst 11/Krav9</t>
  </si>
  <si>
    <t>Delområde 1/Vara/Tjanst 12/Krav9</t>
  </si>
  <si>
    <t>Delområde 1/Vara/Tjanst 13/Krav9</t>
  </si>
  <si>
    <t>Delområde 1/Vara/Tjanst 14/Krav9</t>
  </si>
  <si>
    <t>Delområde 1/Vara/Tjanst 15/Krav9</t>
  </si>
  <si>
    <t>Delområde 1/Vara/Tjanst 16/Krav9</t>
  </si>
  <si>
    <t>Delområde 1/Vara/Tjanst 17/Krav9</t>
  </si>
  <si>
    <t>Delområde 1/Vara/Tjanst 18/Krav9</t>
  </si>
  <si>
    <t>Delområde 1/Vara/Tjanst 19/Krav9</t>
  </si>
  <si>
    <t>Delområde 1/Vara/Tjanst 20/Krav9</t>
  </si>
  <si>
    <t>Delområde 1/Vara/Tjanst 21/Krav9</t>
  </si>
  <si>
    <t>Delområde 1/Vara/Tjanst 22/Krav9</t>
  </si>
  <si>
    <t>Delområde 1/Vara/Tjanst 23/Krav9</t>
  </si>
  <si>
    <t>Delområde 1/Vara/Tjanst 24/Krav9</t>
  </si>
  <si>
    <t>Delområde 1/Vara/Tjanst 25/Krav9</t>
  </si>
  <si>
    <t>Vara/Tjanster</t>
  </si>
  <si>
    <t>Sista dag för att ställa frågor</t>
  </si>
  <si>
    <t>Sista dag för 
svar på frågor</t>
  </si>
  <si>
    <t>Kontraktets giltighetstid (t.o.m. datum)</t>
  </si>
  <si>
    <t>Förlängningsoption
(t.o.m. datum)</t>
  </si>
  <si>
    <t>Specificera varor/tjänster i fritext eller hänvisa till bilaga. Ange bilagans nummer. Om specifikation görs i en bilaga anges "Antal" till 1 för hela beställningen. Vid flera bilagor, använd en rad per bilaga.
Specificera uppdragets omfattning, t.ex. start- och slutdatum</t>
  </si>
  <si>
    <t>T.ex. säkerhetsskyddsavtal, personuppgiftsbiträdesavtal, sekretessavtal, servicenivåavtal. (alternativt enl separat bilaga) 
Observera att det måste framgå av ramavtalet att krav kan ställas på sådana avtal.</t>
  </si>
  <si>
    <t xml:space="preserve">Leverantören har lämnat begärda prisuppgifter som gäller för offererade varor och tjänster enligt ställda krav samt accepterar i övrigt kraven i avropsförfrågan och är införstådd med att samtliga lämnade uppgifter i avropssvaret är bindande
</t>
  </si>
  <si>
    <t>Ja</t>
  </si>
  <si>
    <t>ValBilaga</t>
  </si>
  <si>
    <t>Om Nej, motivering</t>
  </si>
  <si>
    <t xml:space="preserve">Avrop med förnyad konkurrensutsättning
Kammarkollegiets diarienr. </t>
  </si>
  <si>
    <t>Uppgift om underleverantörer (i förekommande fall)</t>
  </si>
  <si>
    <t xml:space="preserve">Redogör för vilka underleverantör/er inkl. org. nr. som kommer att medverka till fullgörandet av kontraktet samt vilka delar underleverantörerna fullgör. 
Med Underleverantör avses en juridisk eller fysisk person som Ramavtalsleverantören anlitar för att fullgöra hela eller delar av det åtagande som följer av Ramavtalet och Kontrakt. 
</t>
  </si>
  <si>
    <t>Avropsblankett</t>
  </si>
  <si>
    <t>När det gula fältet är ifyllt sker en automatisk poängberäkning. Lägst inkomna pris divideras med det aktuella avropssvarets pris, multipliceras med 100 och därefter med angiven viktning. Poängsumman för uppfyllda bör-krav divideras med max poäng för uppfyllda bör-krav, multipliceras med 100 och därefter med angiven viktning. En slutlig poängsumma för detta avropssvar kommer att framgå av fältet längst ned. Denna slutliga poängsumma ska jämföras med övriga inkomna avropssvar och ligger till grund för tilldelningsbeslutet.</t>
  </si>
  <si>
    <t>Beskrivning av hur leverantören uppfyller kravet eller referera till bilaga.</t>
  </si>
  <si>
    <t>Uppfylls kravet?
Ja/Nej</t>
  </si>
  <si>
    <t>Välj krav ur kravkatalog 
OBS! varje krav kan väljas flera gånger
(tillkommande obligatoriska krav)</t>
  </si>
  <si>
    <r>
      <rPr>
        <b/>
        <i/>
        <sz val="10"/>
        <rFont val="Arial"/>
        <family val="2"/>
      </rPr>
      <t>Välj vara/tjänst (endast de som valts i steg 2 ovan är möjliga)</t>
    </r>
    <r>
      <rPr>
        <b/>
        <i/>
        <sz val="12"/>
        <rFont val="Arial"/>
        <family val="2"/>
      </rPr>
      <t xml:space="preserve">
</t>
    </r>
    <r>
      <rPr>
        <b/>
        <i/>
        <sz val="10"/>
        <rFont val="Arial"/>
        <family val="2"/>
      </rPr>
      <t>OBS! Varje vara/tjänst kan väljas flera gånger.</t>
    </r>
  </si>
  <si>
    <t>Välj vara/tjänst (endast de som valts i steg 2 ovan är möjliga)
OBS! Varje vara/tjänst kan väljas flera gånger.</t>
  </si>
  <si>
    <t xml:space="preserve">Välj krav ur kravkatalog 
OBS! varje krav kan väljas flera gånger
</t>
  </si>
  <si>
    <t>Avtalsspärr efter tilldelningsbeslut</t>
  </si>
  <si>
    <t>Avtalsspärr kommer att iakttas?</t>
  </si>
  <si>
    <r>
      <rPr>
        <b/>
        <i/>
        <sz val="10"/>
        <rFont val="Arial"/>
        <family val="2"/>
      </rPr>
      <t>Välj tjänst (endast de som valts i steg 2 ovan är möjliga)</t>
    </r>
    <r>
      <rPr>
        <b/>
        <i/>
        <sz val="12"/>
        <rFont val="Arial"/>
        <family val="2"/>
      </rPr>
      <t xml:space="preserve">
</t>
    </r>
    <r>
      <rPr>
        <b/>
        <i/>
        <sz val="10"/>
        <rFont val="Arial"/>
        <family val="2"/>
      </rPr>
      <t>OBS! Varje tjänst kan väljas flera gånger.</t>
    </r>
  </si>
  <si>
    <r>
      <t xml:space="preserve">Välj krav ur kravkatalog </t>
    </r>
    <r>
      <rPr>
        <b/>
        <i/>
        <sz val="10"/>
        <rFont val="Arial"/>
        <family val="2"/>
      </rPr>
      <t xml:space="preserve">
OBS! varje krav kan väljas flera gånger</t>
    </r>
  </si>
  <si>
    <t xml:space="preserve">Precisera krav i fritext eller hänvisa till bilaga
OBS! Endast krav som som utvärderas efter att avropssvar inkommit
</t>
  </si>
  <si>
    <t>Ange faktiskt utfall,
poängväde/prisavdrag efter utvärdering</t>
  </si>
  <si>
    <t xml:space="preserve">Avropande organisation beskriver hur leverantören uppfyller krav för att erhålla angivet poängvärde eller prisavdrag.
</t>
  </si>
  <si>
    <t>Leverantörens svar och beskrivning av hur kravet uppfylls (eller referera till bilaga)</t>
  </si>
  <si>
    <t>Av 15 kap. 1 samt 4 §§ LOU framgår att ramavtalsleverantören ska lämna en ny egenförsäkran samt att en ny kontroll av kvalificeringskrav och uteslutningsgrunder ska genomföras vid avrop genom förnyad konkurrensutsättning. Kammarkollegiet ansvarar för denna kontrollskyldighet genom att löpande genomföra leverantörsprövning under hela ramavtalsperioden. 
Kontrollskyldigheten bör också hanteras så att ramavtalsleverantören i sitt avropssvar bekräftar att i ramavtalsupphandlingen lämnad egenförsäkran fortfarande är korrekt, samt att ingivna bevis fortfarande är aktuella. Avropande myndighet kan själv begära in ett eller flera bevis enligt punkten 2 till höger.</t>
  </si>
  <si>
    <t>Genom att lämna avropssvar, bekräftar ramavtalsleverantören följande:
1.	Att i ramavtalsupphandlingen lämnad egenförsäkran fortfarande är korrekt.
2.	Att i ramavtalsupphandlingen ingivna bevis, såsom Sanningsförsäkran avseende uteslutningsgrunder (gällande leverantören och ev. åberopade företag) fortfarande aktuella.
3.	Att ramavtalsleverantören har säkerställt att ev. åberopade företag inte omfattas av någon uteslutningsgrund.
Med "åberopat företag" avses specifikt en underleverantör som har åberopats i ramavtalsupphandlingen för att uppfylla krav på ekonomisk, teknisk och yrkesmässig kapacitet”.</t>
  </si>
  <si>
    <t>Version 2,13</t>
  </si>
  <si>
    <t>Instruktion till leverantör:
Blåmarkerade rutor fylls i av leverantören.
Läs och kontrollera obligatoriska krav.
Returnera blanketten med e-post till avropande organisation (oavsett Ja eller Nej).
Mer information finns under vissa rubriker</t>
  </si>
  <si>
    <t>Utvärderingsmodell - Lägsta pris</t>
  </si>
  <si>
    <t>Utvärderingsmodell - Relativ viktning</t>
  </si>
  <si>
    <t>Summan av viktade poäng för pris och uppfyllda tilldelningskriterier (bör-krav)</t>
  </si>
  <si>
    <t xml:space="preserve">Utvärderingsmodell - Mervärde </t>
  </si>
  <si>
    <t xml:space="preserve">Prisavdrag för uppfyllda tilldelningskriterier (bör-krav)
</t>
  </si>
  <si>
    <t>Utvärderingsmodell - annan modell</t>
  </si>
  <si>
    <t xml:space="preserve">Egen utvärderingsmodell (beskrivning på rad 203)
</t>
  </si>
  <si>
    <t>Avropsförfrågan - förnyad konkurrensutsättning</t>
  </si>
  <si>
    <t xml:space="preserve">inom området </t>
  </si>
  <si>
    <t>Information</t>
  </si>
  <si>
    <r>
      <rPr>
        <b/>
        <u/>
        <sz val="14"/>
        <rFont val="Arial"/>
        <family val="2"/>
      </rPr>
      <t>Makrofri blankett</t>
    </r>
    <r>
      <rPr>
        <sz val="14"/>
        <rFont val="Arial"/>
        <family val="2"/>
      </rPr>
      <t xml:space="preserve"> - blanketten innehåller inga makron vilket innebär att det inte automatiskt går att öka antal rader, välja utvärderingsmodell eller låsa blanketten innan utskick. </t>
    </r>
  </si>
  <si>
    <t>Alternativen i denna blankett är följande:</t>
  </si>
  <si>
    <t>1. Lägsta pris - endast obligatoriska krav (ska-krav), lägsta totalpris tilldelas kontrakt</t>
  </si>
  <si>
    <t>Jag väljer denna modell (Välj "Ja" i lista):</t>
  </si>
  <si>
    <t>2. Relativ viktning - summan av viktade poäng för pris och uppfyllda tilldelningskriterier (bör-krav), högsta slutsumma tilldelas kontrakt</t>
  </si>
  <si>
    <t>3. Mervärde - prisavdrag för uppfyllda tilldelningskriterier (bör-krav), lägsta totalpris efter prisavdrag tilldelas kontrakt</t>
  </si>
  <si>
    <t>4. Annan modell - egen utvärderingsmodell (ska beskrivas i fritext)</t>
  </si>
  <si>
    <t>Kontorspapper</t>
  </si>
  <si>
    <t>Ramavtalsnummer:  23.2-10936-2021</t>
  </si>
  <si>
    <t>Instruktion till avropande organisation: 
Spara ned blanketten på din dator.
Gulmarkerade rutor fylls i av avropare innan blanketten skickas.
Blanketten skickas med e-post till antagna leverantörer inom aktuellt avropsområde.
Se vidare "Allmän vägledning vid avrop".</t>
  </si>
  <si>
    <t>Information om avropet, t.ex. syfte och omfattning. Om specifikation av varor görs i bilaga notera det här</t>
  </si>
  <si>
    <t>Avtalsspärr kommer att tillämpas?</t>
  </si>
  <si>
    <t>Förlängningsoption (observera att kontrakt inkl. förlängningsoption får maximalt löpa i 12 månader)</t>
  </si>
  <si>
    <t>2. Säkerhetsskyddsavtal</t>
  </si>
  <si>
    <t>3. Skriftliga ändringar och tillägg till personuppgiftsbiträdesavtal</t>
  </si>
  <si>
    <t>4. Personuppgiftsbiträdesavtal eller datadelningsavtal</t>
  </si>
  <si>
    <t>5. Skriftliga ändringar och tillägg till Kontrakt med bilagor</t>
  </si>
  <si>
    <t>6. Kontraktet med bilagor</t>
  </si>
  <si>
    <t>7. Skriftliga ändringar och tillägg till Avropsförfrågan med bilagor</t>
  </si>
  <si>
    <t>8. Avropsförfrågan med bilagor</t>
  </si>
  <si>
    <t>9. Skriftliga ändringar och tillägg till Ramavtalsleverantörens Avropssvar med bilagor inklusive av Avropsberättigad godkända rättelser, kompletteringar och förtydliganden.</t>
  </si>
  <si>
    <t>10. Ramavtalsleverantörens Avropssvar med bilagor.</t>
  </si>
  <si>
    <t>Antal kartonger</t>
  </si>
  <si>
    <t>Hålning</t>
  </si>
  <si>
    <t>Varubeskrivning</t>
  </si>
  <si>
    <t>Vikgt (g/m2)</t>
  </si>
  <si>
    <t>Storlek</t>
  </si>
  <si>
    <t>Varubenämning</t>
  </si>
  <si>
    <t>Position</t>
  </si>
  <si>
    <t>A-kvalitet, åldringsbeständigt, 500 ark per paket (2500 ark per kartong)</t>
  </si>
  <si>
    <t>A-kvalitet, åldringsbeständigt, Storpack (2500 lösa ark per kartong)</t>
  </si>
  <si>
    <t>För digitala färgutskrifter och kopiering, motsvarande "4CC", åldringsbeständigt, 500 ark per paket (2500 ark per kartong)</t>
  </si>
  <si>
    <t>A-kvalitet, färg: svag/mellansvag gul nyans, 500 ark per paket (2500 ark per kartong)</t>
  </si>
  <si>
    <t>A-kvalitet, färg: svag/mellansvag blå nyans, 500 ark per paket (2500 ark per kartong)</t>
  </si>
  <si>
    <t>A-kvalitet, färg: svag/mellansvag grön nyans, 500 ark per paket (2500 ark per kartong)</t>
  </si>
  <si>
    <t>A-kvalitet, färg: svag/mellansvag rosa nyans, 500 ark per paket (2500 ark per kartong)</t>
  </si>
  <si>
    <t>A-kvalitet, färg: röd nyans, 500 ark per paket (2500 ark per kartong)</t>
  </si>
  <si>
    <t>Arkivbeständigt, 500 ark per paket (2500 ark per kartong)</t>
  </si>
  <si>
    <t>Vitt kopieringspapper</t>
  </si>
  <si>
    <t>Vitt kopieringspapper - storpack</t>
  </si>
  <si>
    <t>Papper för fyrfärgskopiering</t>
  </si>
  <si>
    <t>Färgat papper, gul nyans</t>
  </si>
  <si>
    <t>Färgat papper, blå nyans</t>
  </si>
  <si>
    <t>Färgat papper, grön nyans</t>
  </si>
  <si>
    <t>Färgat papper, rosa nyans</t>
  </si>
  <si>
    <t>Färgat papper, röd nyans</t>
  </si>
  <si>
    <t>Arkivbeständigt papper</t>
  </si>
  <si>
    <t>Ohålat</t>
  </si>
  <si>
    <t>Hålat</t>
  </si>
  <si>
    <t xml:space="preserve">Ohålat </t>
  </si>
  <si>
    <t>A4</t>
  </si>
  <si>
    <t>A3</t>
  </si>
  <si>
    <t>Ordinarie sortiment</t>
  </si>
  <si>
    <t>Övrigt sortiment</t>
  </si>
  <si>
    <t>(Papper som används vid tryckning, bl.a. bestruket och obestruket papper i storformat och i olika fiberriktningar samt olika ytor, fukttåligt papper och färgat papper i andra färger samt storformat.)</t>
  </si>
  <si>
    <t>Specificera beställning av övrigt sortiment nedan</t>
  </si>
  <si>
    <t>Antal</t>
  </si>
  <si>
    <t>Förfarande om två avropssvar har erhållit samma utvärderingspris:</t>
  </si>
  <si>
    <r>
      <t xml:space="preserve">Den här blanketten är utformad med (utöver denna) 4 flikar, en per utvärderingsmodell samt en för avtalstecknande. 
</t>
    </r>
    <r>
      <rPr>
        <b/>
        <sz val="14"/>
        <rFont val="Arial"/>
        <family val="2"/>
      </rPr>
      <t xml:space="preserve">Välj flik för er avropsförfrågan beroende på vilken utvärderingsmodell ni föredrar att använda vid utvärdering av inkomna avropssvar. </t>
    </r>
    <r>
      <rPr>
        <sz val="14"/>
        <rFont val="Arial"/>
        <family val="2"/>
      </rPr>
      <t xml:space="preserve">
Välj utvärderingsmodell i kolumn C nedan. Observera att endast en modell (flik) ska väljas. Därefter fyller ni i de gula fälten för avropet i vald flik.
</t>
    </r>
  </si>
  <si>
    <t>Hela leveransen</t>
  </si>
  <si>
    <t>Papper formaterade</t>
  </si>
  <si>
    <t>Pappersbeskrivning</t>
  </si>
  <si>
    <t>Leverans</t>
  </si>
  <si>
    <t>Avancerade miljökrav</t>
  </si>
  <si>
    <t>TblSpecÖvr</t>
  </si>
  <si>
    <t>Välj Vara/Tjänst</t>
  </si>
  <si>
    <t>Övrigt formaterade</t>
  </si>
  <si>
    <t>Beskrivning</t>
  </si>
  <si>
    <t>Valbara tjänster för kravspec</t>
  </si>
  <si>
    <t>Bilagor från avropande organisation (kontraktshandlingar framgår av flik 2 "Avtalstecknande")</t>
  </si>
  <si>
    <t>Pris för uppbärning sätts separat av respektive leverantör (prislistor finns publicerade på www.avropa.se) och ska inte utvärderas i det totala priset som ligger till grund för tilldelning av kontrakt. Med uppbärning avses leverans till av avropsberättigad anvisad plats, exempelvis avropsberättigads kopiatorrum.</t>
  </si>
  <si>
    <t>ValUppbärning</t>
  </si>
  <si>
    <r>
      <t xml:space="preserve">OBS! Spara </t>
    </r>
    <r>
      <rPr>
        <b/>
        <i/>
        <u/>
        <sz val="11"/>
        <rFont val="Arial"/>
        <family val="2"/>
      </rPr>
      <t>inte</t>
    </r>
    <r>
      <rPr>
        <b/>
        <i/>
        <sz val="11"/>
        <rFont val="Arial"/>
        <family val="2"/>
      </rPr>
      <t xml:space="preserve"> blanketten i PDF-format. Då kan inte leverantörerna fylla i den.</t>
    </r>
  </si>
  <si>
    <t>Uppbärning önskas:</t>
  </si>
  <si>
    <t>Uppbärning, övrig information:</t>
  </si>
  <si>
    <t>Uppbärning, pris per timme (utvärderas ej):</t>
  </si>
  <si>
    <t>Jag väljer denna modell (Välj Ja i lista):</t>
  </si>
  <si>
    <t xml:space="preserve">Den här blanketten avser avrop med utvärderingsmodell lägsta pris. Vill ni använda er av en annan utvärderingsmodell får ni tydligt beskriva den i bilaga som skickas i samband med avropet.
</t>
  </si>
  <si>
    <t>Kontraktets giltighetstid (ange löptid i mån/dagar)</t>
  </si>
  <si>
    <t>1 månad</t>
  </si>
  <si>
    <t>Vill ha papper snabbt</t>
  </si>
  <si>
    <t>1. Skriftliga ändringar och tillägg till säkerhetsskyddsavtalsavtal</t>
  </si>
  <si>
    <t>Antal kartong</t>
  </si>
  <si>
    <t>Antal pall</t>
  </si>
  <si>
    <t xml:space="preserve">Pris/kartong
</t>
  </si>
  <si>
    <t>Pris/pall</t>
  </si>
  <si>
    <t>Version 3.1.1
Rev. 2023-11-06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</si>
</sst>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7" formatCode="#,##0.00\ &quot;kr&quot;;\-#,##0.00\ &quot;kr&quot;"/>
    <numFmt numFmtId="44" formatCode="_-* #,##0.00\ &quot;kr&quot;_-;\-* #,##0.00\ &quot;kr&quot;_-;_-* &quot;-&quot;??\ &quot;kr&quot;_-;_-@_-"/>
    <numFmt numFmtId="164" formatCode="_-* #,##0.00\ _k_r_-;\-* #,##0.00\ _k_r_-;_-* &quot;-&quot;??\ _k_r_-;_-@_-"/>
    <numFmt numFmtId="165" formatCode="_-* #,##0\ _k_r_-;\-* #,##0\ _k_r_-;_-* &quot;-&quot;??\ _k_r_-;_-@_-"/>
    <numFmt numFmtId="166" formatCode="#,##0;\-#,##0;"/>
    <numFmt numFmtId="167" formatCode="0.0"/>
    <numFmt numFmtId="168" formatCode="#,###"/>
    <numFmt numFmtId="169" formatCode="#,##0.00\ &quot;kr&quot;"/>
    <numFmt numFmtId="170" formatCode="#,##0\ &quot;kr&quot;"/>
    <numFmt numFmtId="171" formatCode="#,##0_ ;\-#,##0\ "/>
    <numFmt numFmtId="172" formatCode="#,##0.0_ ;\-#,##0.0\ "/>
    <numFmt numFmtId="173" formatCode=";;;"/>
    <numFmt numFmtId="174" formatCode="#,##0\ &quot;kr&quot;;\-#,##0\ &quot;kr&quot;;"/>
    <numFmt numFmtId="175" formatCode="#,##0.00;\-#,##0.00;"/>
  </numFmts>
  <fonts count="64" x14ac:knownFonts="1">
    <font>
      <sz val="10"/>
      <name val="Arial"/>
    </font>
    <font>
      <sz val="11"/>
      <color theme="1"/>
      <name val="Calibri"/>
      <family val="2"/>
      <scheme val="minor"/>
    </font>
    <font>
      <sz val="8"/>
      <name val="Arial"/>
      <family val="2"/>
    </font>
    <font>
      <sz val="10"/>
      <name val="Arial"/>
      <family val="2"/>
    </font>
    <font>
      <b/>
      <sz val="10"/>
      <name val="Arial"/>
      <family val="2"/>
    </font>
    <font>
      <b/>
      <sz val="14"/>
      <name val="Arial"/>
      <family val="2"/>
    </font>
    <font>
      <sz val="10"/>
      <name val="Arial"/>
      <family val="2"/>
    </font>
    <font>
      <b/>
      <sz val="12"/>
      <name val="Arial"/>
      <family val="2"/>
    </font>
    <font>
      <sz val="12"/>
      <name val="Arial"/>
      <family val="2"/>
    </font>
    <font>
      <sz val="10"/>
      <color indexed="10"/>
      <name val="Arial"/>
      <family val="2"/>
    </font>
    <font>
      <b/>
      <sz val="16"/>
      <name val="Arial"/>
      <family val="2"/>
    </font>
    <font>
      <sz val="10"/>
      <name val="Arial"/>
      <family val="2"/>
    </font>
    <font>
      <i/>
      <sz val="10"/>
      <name val="Arial"/>
      <family val="2"/>
    </font>
    <font>
      <sz val="10"/>
      <color indexed="17"/>
      <name val="Arial"/>
      <family val="2"/>
    </font>
    <font>
      <sz val="8"/>
      <name val="Arial"/>
      <family val="2"/>
    </font>
    <font>
      <b/>
      <sz val="10"/>
      <color indexed="8"/>
      <name val="Arial"/>
      <family val="2"/>
    </font>
    <font>
      <b/>
      <i/>
      <sz val="10"/>
      <name val="Arial"/>
      <family val="2"/>
    </font>
    <font>
      <u/>
      <sz val="10"/>
      <color indexed="12"/>
      <name val="Arial"/>
      <family val="2"/>
    </font>
    <font>
      <b/>
      <sz val="10"/>
      <color indexed="10"/>
      <name val="Arial"/>
      <family val="2"/>
    </font>
    <font>
      <sz val="10"/>
      <name val="Times New Roman"/>
      <family val="1"/>
    </font>
    <font>
      <sz val="12"/>
      <color indexed="8"/>
      <name val="Times New Roman"/>
      <family val="1"/>
    </font>
    <font>
      <b/>
      <sz val="20"/>
      <name val="Arial"/>
      <family val="2"/>
    </font>
    <font>
      <b/>
      <sz val="12"/>
      <color indexed="8"/>
      <name val="Arial"/>
      <family val="2"/>
    </font>
    <font>
      <b/>
      <i/>
      <sz val="12"/>
      <name val="Arial"/>
      <family val="2"/>
    </font>
    <font>
      <sz val="11"/>
      <color indexed="8"/>
      <name val="Arial"/>
      <family val="2"/>
    </font>
    <font>
      <b/>
      <sz val="11"/>
      <color indexed="8"/>
      <name val="Arial"/>
      <family val="2"/>
    </font>
    <font>
      <sz val="10"/>
      <color indexed="8"/>
      <name val="Arial"/>
      <family val="2"/>
    </font>
    <font>
      <sz val="10"/>
      <name val="Arial"/>
      <family val="2"/>
    </font>
    <font>
      <b/>
      <i/>
      <sz val="11"/>
      <name val="Arial"/>
      <family val="2"/>
    </font>
    <font>
      <b/>
      <i/>
      <u/>
      <sz val="11"/>
      <name val="Arial"/>
      <family val="2"/>
    </font>
    <font>
      <sz val="11"/>
      <name val="Arial"/>
      <family val="2"/>
    </font>
    <font>
      <sz val="11"/>
      <color theme="1"/>
      <name val="Calibri"/>
      <family val="2"/>
      <scheme val="minor"/>
    </font>
    <font>
      <sz val="10"/>
      <color rgb="FF00B050"/>
      <name val="Arial"/>
      <family val="2"/>
    </font>
    <font>
      <sz val="10"/>
      <color rgb="FFFF0000"/>
      <name val="Arial"/>
      <family val="2"/>
    </font>
    <font>
      <sz val="10"/>
      <color rgb="FF00B0F0"/>
      <name val="Arial"/>
      <family val="2"/>
    </font>
    <font>
      <sz val="14"/>
      <color rgb="FFFF0000"/>
      <name val="Arial"/>
      <family val="2"/>
    </font>
    <font>
      <sz val="8"/>
      <color rgb="FFFF0000"/>
      <name val="Arial"/>
      <family val="2"/>
    </font>
    <font>
      <sz val="10"/>
      <color theme="1"/>
      <name val="Arial"/>
      <family val="2"/>
    </font>
    <font>
      <i/>
      <sz val="10"/>
      <color rgb="FFFF0000"/>
      <name val="Arial"/>
      <family val="2"/>
    </font>
    <font>
      <b/>
      <sz val="10"/>
      <color rgb="FFFF0000"/>
      <name val="Arial"/>
      <family val="2"/>
    </font>
    <font>
      <b/>
      <sz val="18"/>
      <color theme="3"/>
      <name val="Calibri"/>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b/>
      <i/>
      <sz val="10"/>
      <color rgb="FFFF0000"/>
      <name val="Arial"/>
      <family val="2"/>
    </font>
    <font>
      <sz val="10"/>
      <name val="Arial"/>
      <family val="2"/>
    </font>
    <font>
      <sz val="10"/>
      <name val="Century Schoolbook"/>
      <family val="1"/>
    </font>
    <font>
      <sz val="9"/>
      <name val="Arial"/>
      <family val="2"/>
    </font>
    <font>
      <b/>
      <sz val="11"/>
      <name val="Arial"/>
      <family val="2"/>
    </font>
    <font>
      <sz val="18"/>
      <name val="Arial"/>
      <family val="2"/>
    </font>
    <font>
      <sz val="16"/>
      <name val="Arial"/>
      <family val="2"/>
    </font>
    <font>
      <sz val="20"/>
      <name val="Arial"/>
      <family val="2"/>
    </font>
    <font>
      <sz val="14"/>
      <name val="Arial"/>
      <family val="2"/>
    </font>
    <font>
      <b/>
      <u/>
      <sz val="14"/>
      <name val="Arial"/>
      <family val="2"/>
    </font>
    <font>
      <b/>
      <i/>
      <sz val="10"/>
      <color theme="4"/>
      <name val="Arial"/>
      <family val="2"/>
    </font>
    <font>
      <sz val="9"/>
      <name val="Segoe UI"/>
      <family val="2"/>
    </font>
  </fonts>
  <fills count="48">
    <fill>
      <patternFill patternType="none"/>
    </fill>
    <fill>
      <patternFill patternType="gray125"/>
    </fill>
    <fill>
      <patternFill patternType="solid">
        <fgColor indexed="43"/>
        <bgColor indexed="64"/>
      </patternFill>
    </fill>
    <fill>
      <patternFill patternType="solid">
        <fgColor indexed="27"/>
        <bgColor indexed="64"/>
      </patternFill>
    </fill>
    <fill>
      <patternFill patternType="solid">
        <fgColor indexed="42"/>
        <bgColor indexed="64"/>
      </patternFill>
    </fill>
    <fill>
      <patternFill patternType="solid">
        <fgColor indexed="52"/>
        <bgColor indexed="64"/>
      </patternFill>
    </fill>
    <fill>
      <patternFill patternType="solid">
        <fgColor indexed="9"/>
        <bgColor indexed="64"/>
      </patternFill>
    </fill>
    <fill>
      <patternFill patternType="solid">
        <fgColor rgb="FFFFFF99"/>
        <bgColor indexed="64"/>
      </patternFill>
    </fill>
    <fill>
      <patternFill patternType="solid">
        <fgColor rgb="FFCCFFFF"/>
        <bgColor indexed="64"/>
      </patternFill>
    </fill>
    <fill>
      <patternFill patternType="solid">
        <fgColor rgb="FFCCFFCC"/>
        <bgColor indexed="64"/>
      </patternFill>
    </fill>
    <fill>
      <patternFill patternType="solid">
        <fgColor rgb="FFFABF8F"/>
        <bgColor indexed="64"/>
      </patternFill>
    </fill>
    <fill>
      <patternFill patternType="solid">
        <fgColor rgb="FFDDDDDD"/>
        <bgColor indexed="64"/>
      </patternFill>
    </fill>
    <fill>
      <patternFill patternType="solid">
        <fgColor rgb="FFFFFF99"/>
        <bgColor rgb="FFFFFF99"/>
      </patternFill>
    </fill>
    <fill>
      <patternFill patternType="solid">
        <fgColor theme="0"/>
        <bgColor rgb="FFFFFF99"/>
      </patternFill>
    </fill>
    <fill>
      <patternFill patternType="solid">
        <fgColor rgb="FFFFFFFF"/>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FFFF00"/>
        <bgColor indexed="64"/>
      </patternFill>
    </fill>
    <fill>
      <patternFill patternType="solid">
        <fgColor rgb="FFFFFF00"/>
        <bgColor rgb="FFFFFF99"/>
      </patternFill>
    </fill>
    <fill>
      <patternFill patternType="solid">
        <fgColor theme="0" tint="-4.9989318521683403E-2"/>
        <bgColor indexed="64"/>
      </patternFill>
    </fill>
    <fill>
      <patternFill patternType="solid">
        <fgColor rgb="FFCCFFFF"/>
        <bgColor rgb="FFFFFF99"/>
      </patternFill>
    </fill>
    <fill>
      <patternFill patternType="solid">
        <fgColor rgb="FFFF0000"/>
        <bgColor indexed="64"/>
      </patternFill>
    </fill>
  </fills>
  <borders count="101">
    <border>
      <left/>
      <right/>
      <top/>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medium">
        <color indexed="64"/>
      </bottom>
      <diagonal/>
    </border>
    <border>
      <left/>
      <right style="medium">
        <color indexed="64"/>
      </right>
      <top/>
      <bottom style="medium">
        <color indexed="64"/>
      </bottom>
      <diagonal/>
    </border>
    <border>
      <left/>
      <right/>
      <top style="thin">
        <color indexed="55"/>
      </top>
      <bottom/>
      <diagonal/>
    </border>
    <border>
      <left/>
      <right style="thin">
        <color indexed="55"/>
      </right>
      <top style="thin">
        <color indexed="55"/>
      </top>
      <bottom/>
      <diagonal/>
    </border>
    <border>
      <left/>
      <right style="thin">
        <color indexed="55"/>
      </right>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top/>
      <bottom style="thin">
        <color indexed="55"/>
      </bottom>
      <diagonal/>
    </border>
    <border>
      <left style="thin">
        <color indexed="55"/>
      </left>
      <right/>
      <top style="thin">
        <color indexed="55"/>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969696"/>
      </left>
      <right style="thin">
        <color rgb="FF969696"/>
      </right>
      <top style="thin">
        <color rgb="FF969696"/>
      </top>
      <bottom style="thin">
        <color rgb="FF969696"/>
      </bottom>
      <diagonal/>
    </border>
    <border>
      <left/>
      <right style="thin">
        <color theme="0" tint="-0.499984740745262"/>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499984740745262"/>
      </right>
      <top style="thin">
        <color theme="0" tint="-0.499984740745262"/>
      </top>
      <bottom/>
      <diagonal/>
    </border>
    <border>
      <left style="thin">
        <color rgb="FF969696"/>
      </left>
      <right/>
      <top style="thin">
        <color rgb="FF969696"/>
      </top>
      <bottom style="thin">
        <color rgb="FF969696"/>
      </bottom>
      <diagonal/>
    </border>
    <border>
      <left style="thin">
        <color theme="0" tint="-0.499984740745262"/>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rgb="FF969696"/>
      </top>
      <bottom/>
      <diagonal/>
    </border>
    <border>
      <left/>
      <right/>
      <top style="thin">
        <color theme="0" tint="-0.499984740745262"/>
      </top>
      <bottom/>
      <diagonal/>
    </border>
    <border>
      <left/>
      <right/>
      <top/>
      <bottom style="thin">
        <color rgb="FF969696"/>
      </bottom>
      <diagonal/>
    </border>
    <border>
      <left/>
      <right style="thin">
        <color rgb="FF969696"/>
      </right>
      <top/>
      <bottom style="thin">
        <color rgb="FF969696"/>
      </bottom>
      <diagonal/>
    </border>
    <border>
      <left/>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top/>
      <bottom/>
      <diagonal/>
    </border>
    <border>
      <left style="thin">
        <color theme="0" tint="-0.499984740745262"/>
      </left>
      <right style="thin">
        <color indexed="55"/>
      </right>
      <top style="thin">
        <color indexed="55"/>
      </top>
      <bottom style="thin">
        <color indexed="55"/>
      </bottom>
      <diagonal/>
    </border>
    <border>
      <left style="thin">
        <color theme="0" tint="-0.499984740745262"/>
      </left>
      <right/>
      <top style="thin">
        <color theme="0" tint="-0.499984740745262"/>
      </top>
      <bottom/>
      <diagonal/>
    </border>
    <border>
      <left/>
      <right/>
      <top style="thin">
        <color theme="0" tint="-0.34998626667073579"/>
      </top>
      <bottom/>
      <diagonal/>
    </border>
    <border>
      <left/>
      <right/>
      <top style="thin">
        <color indexed="55"/>
      </top>
      <bottom style="thin">
        <color theme="0" tint="-0.34998626667073579"/>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rgb="FF969696"/>
      </left>
      <right/>
      <top/>
      <bottom style="thin">
        <color rgb="FF969696"/>
      </bottom>
      <diagonal/>
    </border>
    <border>
      <left/>
      <right style="thin">
        <color indexed="55"/>
      </right>
      <top style="thin">
        <color rgb="FF969696"/>
      </top>
      <bottom style="thin">
        <color rgb="FF969696"/>
      </bottom>
      <diagonal/>
    </border>
    <border>
      <left/>
      <right/>
      <top/>
      <bottom style="thin">
        <color theme="0" tint="-0.499984740745262"/>
      </bottom>
      <diagonal/>
    </border>
    <border>
      <left/>
      <right style="thin">
        <color rgb="FF969696"/>
      </right>
      <top style="thin">
        <color indexed="55"/>
      </top>
      <bottom style="thin">
        <color indexed="55"/>
      </bottom>
      <diagonal/>
    </border>
    <border>
      <left style="thin">
        <color theme="0" tint="-0.34998626667073579"/>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969696"/>
      </left>
      <right/>
      <top style="thin">
        <color rgb="FF969696"/>
      </top>
      <bottom/>
      <diagonal/>
    </border>
    <border>
      <left/>
      <right style="thin">
        <color rgb="FF969696"/>
      </right>
      <top style="thin">
        <color rgb="FF969696"/>
      </top>
      <bottom/>
      <diagonal/>
    </border>
    <border>
      <left style="thin">
        <color rgb="FF969696"/>
      </left>
      <right style="thin">
        <color rgb="FF969696"/>
      </right>
      <top/>
      <bottom style="thin">
        <color rgb="FF969696"/>
      </bottom>
      <diagonal/>
    </border>
    <border>
      <left style="thin">
        <color rgb="FF969696"/>
      </left>
      <right style="thin">
        <color rgb="FF969696"/>
      </right>
      <top style="thin">
        <color rgb="FF969696"/>
      </top>
      <bottom/>
      <diagonal/>
    </border>
    <border>
      <left style="thin">
        <color indexed="55"/>
      </left>
      <right/>
      <top style="thin">
        <color rgb="FF969696"/>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medium">
        <color theme="1"/>
      </left>
      <right style="medium">
        <color theme="1"/>
      </right>
      <top/>
      <bottom style="thin">
        <color theme="1"/>
      </bottom>
      <diagonal/>
    </border>
    <border>
      <left/>
      <right style="thin">
        <color theme="0" tint="-0.34998626667073579"/>
      </right>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rgb="FF969696"/>
      </right>
      <top style="thin">
        <color theme="0" tint="-0.34998626667073579"/>
      </top>
      <bottom/>
      <diagonal/>
    </border>
    <border>
      <left/>
      <right/>
      <top style="thin">
        <color theme="0" tint="-0.34998626667073579"/>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style="thin">
        <color theme="0" tint="-0.499984740745262"/>
      </left>
      <right/>
      <top style="thin">
        <color theme="0" tint="-0.34998626667073579"/>
      </top>
      <bottom style="thin">
        <color theme="0" tint="-0.34998626667073579"/>
      </bottom>
      <diagonal/>
    </border>
    <border>
      <left style="thin">
        <color theme="0" tint="-0.499984740745262"/>
      </left>
      <right style="thin">
        <color theme="0" tint="-0.34998626667073579"/>
      </right>
      <top style="thin">
        <color theme="0" tint="-0.34998626667073579"/>
      </top>
      <bottom style="thin">
        <color theme="0" tint="-0.34998626667073579"/>
      </bottom>
      <diagonal/>
    </border>
    <border>
      <left style="thin">
        <color theme="0" tint="-0.34998626667073579"/>
      </left>
      <right style="thin">
        <color rgb="FF969696"/>
      </right>
      <top style="thin">
        <color theme="0" tint="-0.34998626667073579"/>
      </top>
      <bottom style="thin">
        <color theme="0" tint="-0.34998626667073579"/>
      </bottom>
      <diagonal/>
    </border>
    <border>
      <left style="thin">
        <color rgb="FF969696"/>
      </left>
      <right style="thin">
        <color rgb="FF969696"/>
      </right>
      <top style="thin">
        <color theme="0" tint="-0.34998626667073579"/>
      </top>
      <bottom style="thin">
        <color theme="0" tint="-0.34998626667073579"/>
      </bottom>
      <diagonal/>
    </border>
    <border>
      <left style="thin">
        <color rgb="FF969696"/>
      </left>
      <right style="thin">
        <color theme="0" tint="-0.499984740745262"/>
      </right>
      <top style="thin">
        <color theme="0" tint="-0.34998626667073579"/>
      </top>
      <bottom style="thin">
        <color theme="0" tint="-0.34998626667073579"/>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55"/>
      </top>
      <bottom style="thin">
        <color rgb="FF969696"/>
      </bottom>
      <diagonal/>
    </border>
    <border>
      <left style="medium">
        <color indexed="64"/>
      </left>
      <right style="medium">
        <color indexed="64"/>
      </right>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theme="1"/>
      </bottom>
      <diagonal/>
    </border>
    <border>
      <left style="medium">
        <color indexed="64"/>
      </left>
      <right style="medium">
        <color indexed="64"/>
      </right>
      <top/>
      <bottom/>
      <diagonal/>
    </border>
    <border>
      <left style="medium">
        <color indexed="64"/>
      </left>
      <right style="medium">
        <color indexed="64"/>
      </right>
      <top style="thin">
        <color theme="1"/>
      </top>
      <bottom style="thin">
        <color theme="1"/>
      </bottom>
      <diagonal/>
    </border>
    <border>
      <left style="medium">
        <color indexed="64"/>
      </left>
      <right style="medium">
        <color indexed="64"/>
      </right>
      <top style="thin">
        <color theme="1"/>
      </top>
      <bottom style="medium">
        <color indexed="64"/>
      </bottom>
      <diagonal/>
    </border>
    <border>
      <left/>
      <right style="thin">
        <color rgb="FF969696"/>
      </right>
      <top/>
      <bottom/>
      <diagonal/>
    </border>
    <border>
      <left/>
      <right style="thin">
        <color rgb="FF969696"/>
      </right>
      <top/>
      <bottom style="thin">
        <color indexed="55"/>
      </bottom>
      <diagonal/>
    </border>
    <border>
      <left style="thin">
        <color indexed="55"/>
      </left>
      <right/>
      <top/>
      <bottom/>
      <diagonal/>
    </border>
    <border>
      <left/>
      <right/>
      <top/>
      <bottom style="thin">
        <color indexed="64"/>
      </bottom>
      <diagonal/>
    </border>
    <border>
      <left/>
      <right style="thin">
        <color indexed="64"/>
      </right>
      <top/>
      <bottom/>
      <diagonal/>
    </border>
  </borders>
  <cellStyleXfs count="49">
    <xf numFmtId="0" fontId="0" fillId="0" borderId="0"/>
    <xf numFmtId="0" fontId="3" fillId="2" borderId="17" applyNumberFormat="0">
      <alignment vertical="top" wrapText="1"/>
      <protection locked="0"/>
    </xf>
    <xf numFmtId="0" fontId="17" fillId="0" borderId="0" applyNumberFormat="0" applyFill="0" applyBorder="0" applyAlignment="0" applyProtection="0"/>
    <xf numFmtId="0" fontId="3" fillId="8" borderId="0" applyNumberFormat="0" applyFont="0" applyBorder="0" applyAlignment="0" applyProtection="0"/>
    <xf numFmtId="0" fontId="3" fillId="11" borderId="0" applyNumberFormat="0" applyFont="0" applyBorder="0" applyAlignment="0" applyProtection="0">
      <alignment vertical="top"/>
    </xf>
    <xf numFmtId="166" fontId="3" fillId="9" borderId="0" applyNumberFormat="0" applyFont="0" applyBorder="0" applyAlignment="0" applyProtection="0"/>
    <xf numFmtId="0" fontId="3" fillId="12" borderId="0" applyNumberFormat="0" applyFont="0" applyBorder="0" applyAlignment="0" applyProtection="0"/>
    <xf numFmtId="0" fontId="3" fillId="0" borderId="18" applyNumberFormat="0" applyFont="0" applyFill="0" applyAlignment="0" applyProtection="0"/>
    <xf numFmtId="0" fontId="3" fillId="10" borderId="0" applyNumberFormat="0" applyFont="0" applyBorder="0" applyAlignment="0" applyProtection="0">
      <alignment horizontal="center" vertical="center" wrapText="1"/>
      <protection locked="0"/>
    </xf>
    <xf numFmtId="0" fontId="31" fillId="0" borderId="0"/>
    <xf numFmtId="0" fontId="3" fillId="0" borderId="18" applyNumberFormat="0" applyFill="0" applyAlignment="0" applyProtection="0"/>
    <xf numFmtId="0" fontId="2" fillId="0" borderId="18" applyNumberFormat="0" applyFill="0" applyAlignment="0" applyProtection="0"/>
    <xf numFmtId="0" fontId="15" fillId="0" borderId="0" applyNumberFormat="0" applyFill="0" applyProtection="0"/>
    <xf numFmtId="44" fontId="6" fillId="0" borderId="0" applyFon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16" borderId="0" applyNumberFormat="0" applyBorder="0" applyAlignment="0" applyProtection="0"/>
    <xf numFmtId="0" fontId="43" fillId="17" borderId="0" applyNumberFormat="0" applyBorder="0" applyAlignment="0" applyProtection="0"/>
    <xf numFmtId="0" fontId="44" fillId="18" borderId="0" applyNumberFormat="0" applyBorder="0" applyAlignment="0" applyProtection="0"/>
    <xf numFmtId="0" fontId="45" fillId="19" borderId="56" applyNumberFormat="0" applyAlignment="0" applyProtection="0"/>
    <xf numFmtId="0" fontId="46" fillId="20" borderId="57" applyNumberFormat="0" applyAlignment="0" applyProtection="0"/>
    <xf numFmtId="0" fontId="47" fillId="20" borderId="56" applyNumberFormat="0" applyAlignment="0" applyProtection="0"/>
    <xf numFmtId="0" fontId="48" fillId="0" borderId="58" applyNumberFormat="0" applyFill="0" applyAlignment="0" applyProtection="0"/>
    <xf numFmtId="0" fontId="49" fillId="21" borderId="59" applyNumberFormat="0" applyAlignment="0" applyProtection="0"/>
    <xf numFmtId="0" fontId="50" fillId="0" borderId="0" applyNumberFormat="0" applyFill="0" applyBorder="0" applyAlignment="0" applyProtection="0"/>
    <xf numFmtId="0" fontId="27" fillId="22" borderId="60" applyNumberFormat="0" applyFont="0" applyAlignment="0" applyProtection="0"/>
    <xf numFmtId="0" fontId="31" fillId="23" borderId="0" applyNumberFormat="0" applyBorder="0" applyAlignment="0" applyProtection="0"/>
    <xf numFmtId="0" fontId="31" fillId="24" borderId="0" applyNumberFormat="0" applyBorder="0" applyAlignment="0" applyProtection="0"/>
    <xf numFmtId="0" fontId="5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5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5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51" fillId="34" borderId="0" applyNumberFormat="0" applyBorder="0" applyAlignment="0" applyProtection="0"/>
    <xf numFmtId="0" fontId="31" fillId="35" borderId="0" applyNumberFormat="0" applyBorder="0" applyAlignment="0" applyProtection="0"/>
    <xf numFmtId="0" fontId="31" fillId="36" borderId="0" applyNumberFormat="0" applyBorder="0" applyAlignment="0" applyProtection="0"/>
    <xf numFmtId="0" fontId="51" fillId="37" borderId="0" applyNumberFormat="0" applyBorder="0" applyAlignment="0" applyProtection="0"/>
    <xf numFmtId="0" fontId="5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51" fillId="41" borderId="0" applyNumberFormat="0" applyBorder="0" applyAlignment="0" applyProtection="0"/>
    <xf numFmtId="164" fontId="53" fillId="0" borderId="0" applyFont="0" applyFill="0" applyBorder="0" applyAlignment="0" applyProtection="0"/>
    <xf numFmtId="0" fontId="3" fillId="0" borderId="0"/>
    <xf numFmtId="0" fontId="3" fillId="0" borderId="0"/>
    <xf numFmtId="0" fontId="1" fillId="0" borderId="0"/>
  </cellStyleXfs>
  <cellXfs count="890">
    <xf numFmtId="0" fontId="0" fillId="0" borderId="0" xfId="0"/>
    <xf numFmtId="0" fontId="3" fillId="0" borderId="0" xfId="0" applyFont="1"/>
    <xf numFmtId="0" fontId="3" fillId="0" borderId="0" xfId="0" applyFont="1" applyProtection="1">
      <protection locked="0"/>
    </xf>
    <xf numFmtId="0" fontId="3" fillId="5" borderId="0" xfId="0" applyFont="1" applyFill="1" applyAlignment="1" applyProtection="1">
      <alignment horizontal="center" vertical="center" wrapText="1"/>
      <protection locked="0"/>
    </xf>
    <xf numFmtId="0" fontId="3" fillId="0" borderId="2" xfId="0" applyFont="1" applyBorder="1"/>
    <xf numFmtId="0" fontId="17" fillId="0" borderId="0" xfId="2"/>
    <xf numFmtId="0" fontId="12" fillId="0" borderId="0" xfId="3" applyFont="1" applyFill="1" applyAlignment="1">
      <alignment horizontal="left" vertical="top"/>
    </xf>
    <xf numFmtId="0" fontId="3" fillId="0" borderId="0" xfId="0" applyFont="1" applyAlignment="1">
      <alignment horizontal="right" vertical="top"/>
    </xf>
    <xf numFmtId="0" fontId="3" fillId="0" borderId="0" xfId="0" applyFont="1" applyAlignment="1">
      <alignment horizontal="left" vertical="top" wrapText="1"/>
    </xf>
    <xf numFmtId="49" fontId="3" fillId="8" borderId="4" xfId="3" applyNumberFormat="1" applyBorder="1" applyProtection="1">
      <protection locked="0"/>
    </xf>
    <xf numFmtId="49" fontId="3" fillId="12" borderId="4" xfId="6" applyNumberFormat="1" applyBorder="1" applyProtection="1">
      <protection locked="0"/>
    </xf>
    <xf numFmtId="49" fontId="3" fillId="8" borderId="5" xfId="3" applyNumberFormat="1" applyBorder="1" applyProtection="1">
      <protection locked="0"/>
    </xf>
    <xf numFmtId="49" fontId="3" fillId="12" borderId="5" xfId="6" applyNumberFormat="1" applyBorder="1" applyProtection="1">
      <protection locked="0"/>
    </xf>
    <xf numFmtId="49" fontId="3" fillId="8" borderId="4" xfId="3" applyNumberFormat="1" applyBorder="1" applyAlignment="1" applyProtection="1">
      <alignment vertical="center" wrapText="1"/>
      <protection locked="0"/>
    </xf>
    <xf numFmtId="49" fontId="3" fillId="12" borderId="4" xfId="6" applyNumberFormat="1" applyBorder="1" applyAlignment="1" applyProtection="1">
      <alignment vertical="center" wrapText="1"/>
      <protection locked="0"/>
    </xf>
    <xf numFmtId="0" fontId="3" fillId="0" borderId="0" xfId="0" applyFont="1" applyAlignment="1">
      <alignment vertical="center"/>
    </xf>
    <xf numFmtId="0" fontId="5" fillId="0" borderId="0" xfId="0" applyFont="1"/>
    <xf numFmtId="0" fontId="3" fillId="0" borderId="0" xfId="0" applyFont="1" applyAlignment="1">
      <alignment horizontal="right"/>
    </xf>
    <xf numFmtId="0" fontId="3" fillId="0" borderId="0" xfId="0" applyFont="1" applyAlignment="1">
      <alignment vertical="top"/>
    </xf>
    <xf numFmtId="0" fontId="4" fillId="0" borderId="0" xfId="0" applyFont="1" applyAlignment="1">
      <alignment vertical="top"/>
    </xf>
    <xf numFmtId="0" fontId="13" fillId="0" borderId="0" xfId="0" applyFont="1" applyAlignment="1">
      <alignment vertical="top"/>
    </xf>
    <xf numFmtId="0" fontId="4" fillId="0" borderId="3" xfId="0" applyFont="1" applyBorder="1" applyAlignment="1">
      <alignment vertical="top"/>
    </xf>
    <xf numFmtId="0" fontId="3" fillId="0" borderId="0" xfId="0" applyFont="1" applyAlignment="1">
      <alignment vertical="top" wrapText="1"/>
    </xf>
    <xf numFmtId="0" fontId="9" fillId="0" borderId="0" xfId="0" applyFont="1" applyAlignment="1">
      <alignment horizontal="center" vertical="top" wrapText="1"/>
    </xf>
    <xf numFmtId="0" fontId="4" fillId="0" borderId="0" xfId="0" applyFont="1" applyAlignment="1">
      <alignment horizontal="left" vertical="top" wrapText="1"/>
    </xf>
    <xf numFmtId="0" fontId="18" fillId="0" borderId="0" xfId="0" applyFont="1" applyAlignment="1">
      <alignment horizontal="right" vertical="top"/>
    </xf>
    <xf numFmtId="0" fontId="3" fillId="6" borderId="0" xfId="0" applyFont="1" applyFill="1" applyAlignment="1">
      <alignment horizontal="left" vertical="top" wrapText="1"/>
    </xf>
    <xf numFmtId="0" fontId="18" fillId="0" borderId="0" xfId="0" applyFont="1" applyAlignment="1">
      <alignment vertical="top" wrapText="1"/>
    </xf>
    <xf numFmtId="0" fontId="3" fillId="0" borderId="0" xfId="0" applyFont="1" applyAlignment="1">
      <alignment horizontal="left" vertical="top"/>
    </xf>
    <xf numFmtId="0" fontId="19" fillId="0" borderId="0" xfId="0" applyFont="1" applyAlignment="1">
      <alignment vertical="top"/>
    </xf>
    <xf numFmtId="49" fontId="3" fillId="0" borderId="0" xfId="0" applyNumberFormat="1" applyFont="1" applyAlignment="1">
      <alignment vertical="top"/>
    </xf>
    <xf numFmtId="0" fontId="3" fillId="6" borderId="0" xfId="0" applyFont="1" applyFill="1" applyAlignment="1">
      <alignment vertical="center"/>
    </xf>
    <xf numFmtId="49" fontId="3" fillId="13" borderId="0" xfId="6" applyNumberFormat="1" applyFill="1" applyAlignment="1">
      <alignment vertical="top"/>
    </xf>
    <xf numFmtId="0" fontId="33" fillId="0" borderId="0" xfId="0" applyFont="1" applyAlignment="1">
      <alignment vertical="top"/>
    </xf>
    <xf numFmtId="0" fontId="34" fillId="0" borderId="0" xfId="0" applyFont="1" applyAlignment="1">
      <alignment vertical="top"/>
    </xf>
    <xf numFmtId="168" fontId="3" fillId="0" borderId="2" xfId="0" applyNumberFormat="1" applyFont="1" applyBorder="1"/>
    <xf numFmtId="0" fontId="4" fillId="0" borderId="0" xfId="0" applyFont="1"/>
    <xf numFmtId="0" fontId="5" fillId="0" borderId="0" xfId="0" applyFont="1" applyAlignment="1">
      <alignment vertical="top"/>
    </xf>
    <xf numFmtId="166" fontId="3" fillId="0" borderId="0" xfId="5" applyFill="1" applyAlignment="1">
      <alignment horizontal="right" vertical="top" wrapText="1"/>
    </xf>
    <xf numFmtId="0" fontId="3" fillId="0" borderId="0" xfId="0" applyFont="1" applyAlignment="1">
      <alignment horizontal="center" vertical="top"/>
    </xf>
    <xf numFmtId="0" fontId="33" fillId="0" borderId="0" xfId="0" applyFont="1" applyAlignment="1">
      <alignment horizontal="right" vertical="top"/>
    </xf>
    <xf numFmtId="0" fontId="2" fillId="0" borderId="0" xfId="0" applyFont="1" applyAlignment="1">
      <alignment horizontal="left" vertical="top"/>
    </xf>
    <xf numFmtId="0" fontId="0" fillId="0" borderId="0" xfId="0" applyAlignment="1">
      <alignment horizontal="left" vertical="top" wrapText="1"/>
    </xf>
    <xf numFmtId="0" fontId="3" fillId="0" borderId="0" xfId="0" applyFont="1" applyAlignment="1" applyProtection="1">
      <alignment vertical="top"/>
      <protection locked="0"/>
    </xf>
    <xf numFmtId="0" fontId="4" fillId="0" borderId="0" xfId="0" applyFont="1" applyAlignment="1" applyProtection="1">
      <alignment vertical="top"/>
      <protection locked="0"/>
    </xf>
    <xf numFmtId="0" fontId="3" fillId="0" borderId="0" xfId="0" applyFont="1" applyAlignment="1" applyProtection="1">
      <alignment horizontal="left" vertical="top"/>
      <protection locked="0"/>
    </xf>
    <xf numFmtId="0" fontId="19" fillId="0" borderId="0" xfId="0" applyFont="1" applyAlignment="1" applyProtection="1">
      <alignment vertical="top"/>
      <protection locked="0"/>
    </xf>
    <xf numFmtId="49" fontId="3" fillId="0" borderId="0" xfId="0" applyNumberFormat="1" applyFont="1" applyAlignment="1" applyProtection="1">
      <alignment vertical="top"/>
      <protection locked="0"/>
    </xf>
    <xf numFmtId="0" fontId="3" fillId="0" borderId="0" xfId="7" applyBorder="1" applyAlignment="1">
      <alignment vertical="center" wrapText="1"/>
    </xf>
    <xf numFmtId="0" fontId="4" fillId="0" borderId="0" xfId="0" applyFont="1" applyAlignment="1">
      <alignment vertical="top" wrapText="1"/>
    </xf>
    <xf numFmtId="0" fontId="0" fillId="0" borderId="0" xfId="0" applyAlignment="1">
      <alignment vertical="center"/>
    </xf>
    <xf numFmtId="0" fontId="3" fillId="6" borderId="0" xfId="0" applyFont="1" applyFill="1" applyAlignment="1">
      <alignment vertical="top" wrapText="1"/>
    </xf>
    <xf numFmtId="0" fontId="3" fillId="0" borderId="0" xfId="10" applyBorder="1" applyAlignment="1">
      <alignment horizontal="left" vertical="top"/>
    </xf>
    <xf numFmtId="0" fontId="4" fillId="0" borderId="0" xfId="0" applyFont="1" applyAlignment="1">
      <alignment horizontal="right" vertical="center"/>
    </xf>
    <xf numFmtId="4" fontId="3" fillId="0" borderId="0" xfId="5" applyNumberFormat="1" applyFill="1" applyAlignment="1">
      <alignment horizontal="right" vertical="center" wrapText="1"/>
    </xf>
    <xf numFmtId="0" fontId="3" fillId="0" borderId="0" xfId="7" applyBorder="1" applyAlignment="1">
      <alignment horizontal="left" vertical="center" wrapText="1"/>
    </xf>
    <xf numFmtId="0" fontId="3" fillId="0" borderId="0" xfId="7" applyBorder="1" applyAlignment="1" applyProtection="1">
      <alignment vertical="top"/>
      <protection locked="0"/>
    </xf>
    <xf numFmtId="166" fontId="3" fillId="0" borderId="0" xfId="7" applyNumberFormat="1" applyBorder="1" applyAlignment="1">
      <alignment horizontal="right" vertical="top" wrapText="1"/>
    </xf>
    <xf numFmtId="9" fontId="3" fillId="0" borderId="0" xfId="0" applyNumberFormat="1" applyFont="1" applyAlignment="1">
      <alignment vertical="top"/>
    </xf>
    <xf numFmtId="0" fontId="24" fillId="0" borderId="0" xfId="9" applyFont="1"/>
    <xf numFmtId="0" fontId="3" fillId="0" borderId="1" xfId="0" applyFont="1" applyBorder="1" applyAlignment="1">
      <alignment vertical="top"/>
    </xf>
    <xf numFmtId="0" fontId="24" fillId="0" borderId="0" xfId="9" applyFont="1" applyAlignment="1">
      <alignment vertical="center"/>
    </xf>
    <xf numFmtId="0" fontId="33" fillId="0" borderId="0" xfId="0" applyFont="1" applyAlignment="1">
      <alignment horizontal="center" vertical="top" wrapText="1"/>
    </xf>
    <xf numFmtId="166" fontId="32" fillId="0" borderId="0" xfId="5" applyFont="1" applyFill="1" applyAlignment="1">
      <alignment horizontal="right" vertical="top" wrapText="1"/>
    </xf>
    <xf numFmtId="0" fontId="25" fillId="9" borderId="20" xfId="9" applyFont="1" applyFill="1" applyBorder="1" applyAlignment="1">
      <alignment vertical="center"/>
    </xf>
    <xf numFmtId="0" fontId="23" fillId="0" borderId="0" xfId="7" applyFont="1" applyBorder="1" applyAlignment="1">
      <alignment horizontal="left" vertical="center" wrapText="1"/>
    </xf>
    <xf numFmtId="0" fontId="4" fillId="0" borderId="0" xfId="0" applyFont="1" applyAlignment="1">
      <alignment horizontal="right" vertical="top"/>
    </xf>
    <xf numFmtId="0" fontId="4" fillId="0" borderId="0" xfId="0" applyFont="1" applyAlignment="1">
      <alignment vertical="center"/>
    </xf>
    <xf numFmtId="0" fontId="7" fillId="0" borderId="0" xfId="0" applyFont="1" applyAlignment="1">
      <alignment horizontal="right"/>
    </xf>
    <xf numFmtId="0" fontId="37" fillId="0" borderId="0" xfId="0" applyFont="1" applyAlignment="1">
      <alignment horizontal="left" vertical="top" wrapText="1"/>
    </xf>
    <xf numFmtId="0" fontId="33" fillId="0" borderId="0" xfId="0" applyFont="1" applyAlignment="1">
      <alignment horizontal="left" vertical="top"/>
    </xf>
    <xf numFmtId="0" fontId="32" fillId="0" borderId="0" xfId="0" applyFont="1" applyAlignment="1">
      <alignment horizontal="left" vertical="top" wrapText="1"/>
    </xf>
    <xf numFmtId="0" fontId="0" fillId="0" borderId="19" xfId="0" applyBorder="1"/>
    <xf numFmtId="0" fontId="3" fillId="0" borderId="19" xfId="0" applyFont="1" applyBorder="1" applyAlignment="1">
      <alignment vertical="top"/>
    </xf>
    <xf numFmtId="0" fontId="3" fillId="0" borderId="23" xfId="0" applyFont="1" applyBorder="1" applyAlignment="1">
      <alignment vertical="top"/>
    </xf>
    <xf numFmtId="0" fontId="3" fillId="0" borderId="25" xfId="0" applyFont="1" applyBorder="1" applyAlignment="1">
      <alignment vertical="top"/>
    </xf>
    <xf numFmtId="0" fontId="3" fillId="0" borderId="26" xfId="0" applyFont="1" applyBorder="1" applyAlignment="1">
      <alignment vertical="top"/>
    </xf>
    <xf numFmtId="0" fontId="3" fillId="0" borderId="0" xfId="7" applyBorder="1" applyAlignment="1">
      <alignment horizontal="left" vertical="top" wrapText="1"/>
    </xf>
    <xf numFmtId="0" fontId="3" fillId="14" borderId="0" xfId="7" applyFill="1" applyBorder="1" applyAlignment="1">
      <alignment horizontal="left" vertical="top" wrapText="1"/>
    </xf>
    <xf numFmtId="0" fontId="25" fillId="0" borderId="20" xfId="9" applyFont="1" applyBorder="1" applyAlignment="1">
      <alignment vertical="center"/>
    </xf>
    <xf numFmtId="0" fontId="22" fillId="13" borderId="0" xfId="7" applyFont="1" applyFill="1" applyBorder="1" applyAlignment="1">
      <alignment vertical="top"/>
    </xf>
    <xf numFmtId="0" fontId="0" fillId="0" borderId="0" xfId="0" applyAlignment="1">
      <alignment horizontal="right" vertical="center" wrapText="1"/>
    </xf>
    <xf numFmtId="0" fontId="0" fillId="0" borderId="33" xfId="0" applyBorder="1" applyAlignment="1" applyProtection="1">
      <alignment vertical="top" wrapText="1"/>
      <protection locked="0"/>
    </xf>
    <xf numFmtId="0" fontId="0" fillId="0" borderId="0" xfId="0" applyAlignment="1" applyProtection="1">
      <alignment vertical="top" wrapText="1"/>
      <protection locked="0"/>
    </xf>
    <xf numFmtId="0" fontId="30" fillId="0" borderId="0" xfId="0" applyFont="1" applyAlignment="1">
      <alignment vertical="top" wrapText="1"/>
    </xf>
    <xf numFmtId="7" fontId="3" fillId="9" borderId="34" xfId="5" applyNumberFormat="1" applyBorder="1" applyAlignment="1">
      <alignment horizontal="right" vertical="top" wrapText="1"/>
    </xf>
    <xf numFmtId="0" fontId="3" fillId="0" borderId="33" xfId="7" applyBorder="1" applyAlignment="1">
      <alignment horizontal="left" vertical="top" wrapText="1"/>
    </xf>
    <xf numFmtId="49" fontId="3" fillId="0" borderId="33" xfId="7" applyNumberFormat="1" applyBorder="1" applyAlignment="1" applyProtection="1">
      <alignment horizontal="left" vertical="top" wrapText="1"/>
      <protection locked="0"/>
    </xf>
    <xf numFmtId="49" fontId="3" fillId="0" borderId="0" xfId="7" applyNumberFormat="1" applyBorder="1" applyAlignment="1" applyProtection="1">
      <alignment horizontal="left" vertical="top" wrapText="1"/>
      <protection locked="0"/>
    </xf>
    <xf numFmtId="168" fontId="3" fillId="0" borderId="0" xfId="0" applyNumberFormat="1" applyFont="1"/>
    <xf numFmtId="168" fontId="4" fillId="0" borderId="0" xfId="0" applyNumberFormat="1" applyFont="1" applyAlignment="1">
      <alignment wrapText="1"/>
    </xf>
    <xf numFmtId="0" fontId="9" fillId="0" borderId="0" xfId="0" applyFont="1" applyAlignment="1">
      <alignment horizontal="centerContinuous" vertical="top" wrapText="1"/>
    </xf>
    <xf numFmtId="0" fontId="9" fillId="0" borderId="0" xfId="0" applyFont="1" applyAlignment="1">
      <alignment horizontal="centerContinuous" wrapText="1"/>
    </xf>
    <xf numFmtId="0" fontId="3" fillId="0" borderId="0" xfId="0" applyFont="1" applyAlignment="1">
      <alignment horizontal="centerContinuous" vertical="top" wrapText="1"/>
    </xf>
    <xf numFmtId="0" fontId="0" fillId="0" borderId="0" xfId="0" applyAlignment="1">
      <alignment vertical="top"/>
    </xf>
    <xf numFmtId="0" fontId="3" fillId="42" borderId="2" xfId="0" applyFont="1" applyFill="1" applyBorder="1"/>
    <xf numFmtId="0" fontId="3" fillId="42" borderId="0" xfId="0" applyFont="1" applyFill="1"/>
    <xf numFmtId="168" fontId="3" fillId="42" borderId="2" xfId="0" applyNumberFormat="1" applyFont="1" applyFill="1" applyBorder="1"/>
    <xf numFmtId="0" fontId="4" fillId="0" borderId="0" xfId="0" applyFont="1" applyAlignment="1" applyProtection="1">
      <alignment vertical="top" wrapText="1"/>
      <protection locked="0"/>
    </xf>
    <xf numFmtId="0" fontId="33" fillId="0" borderId="0" xfId="9" applyFont="1" applyAlignment="1">
      <alignment horizontal="right" vertical="center"/>
    </xf>
    <xf numFmtId="0" fontId="3" fillId="0" borderId="0" xfId="0" applyFont="1" applyAlignment="1">
      <alignment vertical="center" wrapText="1"/>
    </xf>
    <xf numFmtId="0" fontId="3" fillId="0" borderId="46" xfId="0" applyFont="1" applyBorder="1" applyAlignment="1">
      <alignment horizontal="left" vertical="top" wrapText="1"/>
    </xf>
    <xf numFmtId="0" fontId="3" fillId="0" borderId="48" xfId="0" applyFont="1" applyBorder="1" applyAlignment="1">
      <alignment vertical="top"/>
    </xf>
    <xf numFmtId="0" fontId="3" fillId="0" borderId="35" xfId="0" applyFont="1" applyBorder="1" applyAlignment="1">
      <alignment vertical="top"/>
    </xf>
    <xf numFmtId="168" fontId="4" fillId="0" borderId="0" xfId="0" applyNumberFormat="1" applyFont="1"/>
    <xf numFmtId="0" fontId="3" fillId="0" borderId="63" xfId="0" applyFont="1" applyBorder="1"/>
    <xf numFmtId="0" fontId="3" fillId="0" borderId="64" xfId="0" applyFont="1" applyBorder="1" applyAlignment="1" applyProtection="1">
      <alignment vertical="top" wrapText="1"/>
      <protection locked="0"/>
    </xf>
    <xf numFmtId="0" fontId="3" fillId="0" borderId="65" xfId="0" applyFont="1" applyBorder="1" applyAlignment="1" applyProtection="1">
      <alignment vertical="top" wrapText="1"/>
      <protection locked="0"/>
    </xf>
    <xf numFmtId="0" fontId="3" fillId="0" borderId="66" xfId="0" applyFont="1" applyBorder="1" applyAlignment="1">
      <alignment vertical="center"/>
    </xf>
    <xf numFmtId="0" fontId="3" fillId="0" borderId="67" xfId="0" applyFont="1" applyBorder="1" applyAlignment="1">
      <alignment vertical="center"/>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3" fillId="0" borderId="68" xfId="0" applyFont="1" applyBorder="1"/>
    <xf numFmtId="0" fontId="4" fillId="0" borderId="8" xfId="0" applyFont="1" applyBorder="1"/>
    <xf numFmtId="0" fontId="3" fillId="0" borderId="63" xfId="0" applyFont="1" applyBorder="1" applyAlignment="1">
      <alignment vertical="center"/>
    </xf>
    <xf numFmtId="0" fontId="3" fillId="0" borderId="64" xfId="0" applyFont="1" applyBorder="1" applyAlignment="1">
      <alignment vertical="center"/>
    </xf>
    <xf numFmtId="0" fontId="3" fillId="0" borderId="65" xfId="0" applyFont="1" applyBorder="1" applyAlignment="1">
      <alignment vertical="center"/>
    </xf>
    <xf numFmtId="168" fontId="3" fillId="0" borderId="61" xfId="0" applyNumberFormat="1" applyFont="1" applyBorder="1"/>
    <xf numFmtId="0" fontId="3" fillId="42" borderId="61" xfId="0" applyFont="1" applyFill="1" applyBorder="1"/>
    <xf numFmtId="0" fontId="0" fillId="0" borderId="0" xfId="0" applyAlignment="1">
      <alignment wrapText="1"/>
    </xf>
    <xf numFmtId="0" fontId="3" fillId="42" borderId="63" xfId="0" applyFont="1" applyFill="1" applyBorder="1"/>
    <xf numFmtId="0" fontId="3" fillId="42" borderId="64" xfId="0" applyFont="1" applyFill="1" applyBorder="1"/>
    <xf numFmtId="168" fontId="3" fillId="42" borderId="62" xfId="0" applyNumberFormat="1" applyFont="1" applyFill="1" applyBorder="1"/>
    <xf numFmtId="0" fontId="3" fillId="42" borderId="62" xfId="0" applyFont="1" applyFill="1" applyBorder="1"/>
    <xf numFmtId="0" fontId="4" fillId="0" borderId="9" xfId="0" applyFont="1" applyBorder="1"/>
    <xf numFmtId="0" fontId="0" fillId="0" borderId="0" xfId="0" applyProtection="1">
      <protection locked="0"/>
    </xf>
    <xf numFmtId="0" fontId="3" fillId="3" borderId="0" xfId="0" applyFont="1" applyFill="1" applyProtection="1">
      <protection locked="0"/>
    </xf>
    <xf numFmtId="0" fontId="3" fillId="0" borderId="1" xfId="0" applyFont="1" applyBorder="1" applyProtection="1">
      <protection locked="0"/>
    </xf>
    <xf numFmtId="166" fontId="11" fillId="4" borderId="0" xfId="13" applyNumberFormat="1" applyFont="1" applyFill="1" applyProtection="1">
      <protection locked="0"/>
    </xf>
    <xf numFmtId="0" fontId="15" fillId="0" borderId="0" xfId="9" applyFont="1" applyAlignment="1">
      <alignment horizontal="left" vertical="top" wrapText="1"/>
    </xf>
    <xf numFmtId="0" fontId="7" fillId="0" borderId="70" xfId="0" applyFont="1" applyBorder="1" applyAlignment="1">
      <alignment vertical="center"/>
    </xf>
    <xf numFmtId="0" fontId="3" fillId="0" borderId="36" xfId="0" applyFont="1" applyBorder="1" applyAlignment="1">
      <alignment vertical="top"/>
    </xf>
    <xf numFmtId="0" fontId="33" fillId="0" borderId="36" xfId="0" applyFont="1" applyBorder="1" applyAlignment="1">
      <alignment vertical="center"/>
    </xf>
    <xf numFmtId="0" fontId="3" fillId="0" borderId="36" xfId="0" applyFont="1" applyBorder="1" applyAlignment="1">
      <alignment horizontal="right" vertical="top"/>
    </xf>
    <xf numFmtId="0" fontId="33" fillId="0" borderId="36" xfId="0" applyFont="1" applyBorder="1" applyAlignment="1">
      <alignment horizontal="left" vertical="top"/>
    </xf>
    <xf numFmtId="0" fontId="33" fillId="0" borderId="71" xfId="0" applyFont="1" applyBorder="1" applyAlignment="1">
      <alignment horizontal="left" vertical="top"/>
    </xf>
    <xf numFmtId="0" fontId="3" fillId="0" borderId="45" xfId="0" applyFont="1" applyBorder="1" applyAlignment="1">
      <alignment vertical="top"/>
    </xf>
    <xf numFmtId="0" fontId="33" fillId="0" borderId="69" xfId="0" applyFont="1" applyBorder="1" applyAlignment="1">
      <alignment horizontal="left" vertical="top"/>
    </xf>
    <xf numFmtId="0" fontId="22" fillId="13" borderId="70" xfId="7" applyFont="1" applyFill="1" applyBorder="1" applyAlignment="1">
      <alignment vertical="center"/>
    </xf>
    <xf numFmtId="0" fontId="7" fillId="0" borderId="36" xfId="0" applyFont="1" applyBorder="1" applyAlignment="1">
      <alignment vertical="top"/>
    </xf>
    <xf numFmtId="0" fontId="7" fillId="0" borderId="75" xfId="0" applyFont="1" applyBorder="1" applyAlignment="1">
      <alignment vertical="top"/>
    </xf>
    <xf numFmtId="0" fontId="3" fillId="6" borderId="36" xfId="7" applyFill="1" applyBorder="1" applyAlignment="1">
      <alignment horizontal="left" vertical="top" wrapText="1"/>
    </xf>
    <xf numFmtId="0" fontId="3" fillId="0" borderId="71" xfId="0" applyFont="1" applyBorder="1" applyAlignment="1">
      <alignment vertical="top"/>
    </xf>
    <xf numFmtId="0" fontId="4" fillId="0" borderId="45" xfId="0" applyFont="1" applyBorder="1" applyAlignment="1">
      <alignment vertical="top"/>
    </xf>
    <xf numFmtId="0" fontId="3" fillId="0" borderId="69" xfId="0" applyFont="1" applyBorder="1" applyAlignment="1">
      <alignment vertical="top"/>
    </xf>
    <xf numFmtId="0" fontId="4" fillId="0" borderId="69" xfId="0" applyFont="1" applyBorder="1" applyAlignment="1">
      <alignment wrapText="1"/>
    </xf>
    <xf numFmtId="0" fontId="30" fillId="0" borderId="69" xfId="0" applyFont="1" applyBorder="1" applyAlignment="1">
      <alignment vertical="top" wrapText="1"/>
    </xf>
    <xf numFmtId="0" fontId="0" fillId="0" borderId="72" xfId="0" applyBorder="1" applyAlignment="1">
      <alignment horizontal="left" vertical="top" wrapText="1"/>
    </xf>
    <xf numFmtId="0" fontId="0" fillId="0" borderId="73" xfId="0" applyBorder="1" applyAlignment="1">
      <alignment horizontal="left" vertical="top" wrapText="1"/>
    </xf>
    <xf numFmtId="0" fontId="3" fillId="0" borderId="73" xfId="0" applyFont="1" applyBorder="1" applyAlignment="1">
      <alignment horizontal="right" vertical="top"/>
    </xf>
    <xf numFmtId="0" fontId="3" fillId="0" borderId="73" xfId="0" applyFont="1" applyBorder="1" applyAlignment="1">
      <alignment vertical="top"/>
    </xf>
    <xf numFmtId="0" fontId="3" fillId="0" borderId="74" xfId="0" applyFont="1" applyBorder="1" applyAlignment="1">
      <alignment vertical="top"/>
    </xf>
    <xf numFmtId="7" fontId="3" fillId="9" borderId="24" xfId="7" applyNumberFormat="1" applyFill="1" applyBorder="1" applyAlignment="1">
      <alignment horizontal="right" vertical="center" wrapText="1"/>
    </xf>
    <xf numFmtId="9" fontId="3" fillId="0" borderId="24" xfId="0" applyNumberFormat="1" applyFont="1" applyBorder="1" applyAlignment="1">
      <alignment vertical="center"/>
    </xf>
    <xf numFmtId="171" fontId="3" fillId="9" borderId="24" xfId="7" applyNumberFormat="1" applyFill="1" applyBorder="1" applyAlignment="1">
      <alignment horizontal="right" vertical="center" wrapText="1"/>
    </xf>
    <xf numFmtId="0" fontId="3" fillId="0" borderId="25" xfId="7" applyBorder="1" applyAlignment="1" applyProtection="1">
      <alignment vertical="center"/>
      <protection locked="0"/>
    </xf>
    <xf numFmtId="9" fontId="3" fillId="0" borderId="0" xfId="0" applyNumberFormat="1" applyFont="1" applyAlignment="1">
      <alignment horizontal="right" vertical="center" wrapText="1"/>
    </xf>
    <xf numFmtId="0" fontId="4" fillId="0" borderId="54" xfId="0" applyFont="1" applyBorder="1" applyAlignment="1">
      <alignment vertical="top"/>
    </xf>
    <xf numFmtId="0" fontId="7" fillId="0" borderId="76" xfId="0" applyFont="1" applyBorder="1" applyAlignment="1">
      <alignment vertical="top"/>
    </xf>
    <xf numFmtId="0" fontId="7" fillId="0" borderId="77" xfId="0" applyFont="1" applyBorder="1" applyAlignment="1">
      <alignment vertical="top"/>
    </xf>
    <xf numFmtId="0" fontId="3" fillId="0" borderId="76" xfId="0" applyFont="1" applyBorder="1" applyAlignment="1">
      <alignment vertical="top"/>
    </xf>
    <xf numFmtId="0" fontId="0" fillId="0" borderId="76" xfId="0" applyBorder="1" applyAlignment="1">
      <alignment vertical="top"/>
    </xf>
    <xf numFmtId="0" fontId="0" fillId="0" borderId="77" xfId="0" applyBorder="1" applyAlignment="1">
      <alignment vertical="top"/>
    </xf>
    <xf numFmtId="0" fontId="3" fillId="6" borderId="78" xfId="7" applyFill="1" applyBorder="1" applyAlignment="1">
      <alignment horizontal="right" vertical="top"/>
    </xf>
    <xf numFmtId="0" fontId="3" fillId="0" borderId="77" xfId="0" applyFont="1" applyBorder="1" applyAlignment="1">
      <alignment vertical="top"/>
    </xf>
    <xf numFmtId="0" fontId="3" fillId="0" borderId="76" xfId="7" applyBorder="1" applyAlignment="1">
      <alignment vertical="top"/>
    </xf>
    <xf numFmtId="0" fontId="3" fillId="0" borderId="77" xfId="7" applyBorder="1" applyAlignment="1">
      <alignment vertical="top"/>
    </xf>
    <xf numFmtId="0" fontId="3" fillId="0" borderId="78" xfId="7" applyBorder="1" applyAlignment="1">
      <alignment horizontal="right" vertical="top"/>
    </xf>
    <xf numFmtId="9" fontId="3" fillId="0" borderId="79" xfId="0" applyNumberFormat="1" applyFont="1" applyBorder="1" applyAlignment="1">
      <alignment vertical="top" wrapText="1"/>
    </xf>
    <xf numFmtId="0" fontId="7" fillId="0" borderId="45" xfId="0" applyFont="1" applyBorder="1"/>
    <xf numFmtId="0" fontId="3" fillId="0" borderId="35" xfId="7" applyBorder="1" applyAlignment="1">
      <alignment wrapText="1"/>
    </xf>
    <xf numFmtId="0" fontId="3" fillId="0" borderId="25" xfId="7" applyBorder="1" applyAlignment="1">
      <alignment horizontal="right" wrapText="1"/>
    </xf>
    <xf numFmtId="0" fontId="24" fillId="0" borderId="3" xfId="9" applyFont="1" applyBorder="1"/>
    <xf numFmtId="0" fontId="3" fillId="7" borderId="0" xfId="0" applyFont="1" applyFill="1" applyProtection="1">
      <protection locked="0"/>
    </xf>
    <xf numFmtId="173" fontId="9" fillId="0" borderId="0" xfId="0" applyNumberFormat="1" applyFont="1" applyAlignment="1">
      <alignment horizontal="center" vertical="top" wrapText="1"/>
    </xf>
    <xf numFmtId="0" fontId="3" fillId="0" borderId="0" xfId="0" applyFont="1" applyAlignment="1" applyProtection="1">
      <alignment horizontal="left" vertical="center" wrapText="1"/>
      <protection locked="0"/>
    </xf>
    <xf numFmtId="173" fontId="3" fillId="0" borderId="0" xfId="0" applyNumberFormat="1" applyFont="1" applyAlignment="1">
      <alignment vertical="top"/>
    </xf>
    <xf numFmtId="173" fontId="3" fillId="0" borderId="0" xfId="0" applyNumberFormat="1" applyFont="1" applyAlignment="1">
      <alignment vertical="top" wrapText="1"/>
    </xf>
    <xf numFmtId="173" fontId="9" fillId="15" borderId="0" xfId="0" applyNumberFormat="1" applyFont="1" applyFill="1" applyAlignment="1">
      <alignment horizontal="center" vertical="top" wrapText="1"/>
    </xf>
    <xf numFmtId="0" fontId="3" fillId="14" borderId="0" xfId="7" applyFill="1" applyBorder="1" applyAlignment="1" applyProtection="1">
      <alignment horizontal="center" vertical="top" wrapText="1"/>
      <protection locked="0"/>
    </xf>
    <xf numFmtId="0" fontId="36" fillId="0" borderId="3" xfId="0" applyFont="1" applyBorder="1" applyAlignment="1">
      <alignment vertical="top" wrapText="1"/>
    </xf>
    <xf numFmtId="0" fontId="16" fillId="0" borderId="0" xfId="0" applyFont="1" applyAlignment="1">
      <alignment vertical="top"/>
    </xf>
    <xf numFmtId="0" fontId="39" fillId="0" borderId="0" xfId="0" applyFont="1" applyAlignment="1" applyProtection="1">
      <alignment horizontal="left"/>
      <protection locked="0"/>
    </xf>
    <xf numFmtId="0" fontId="33" fillId="0" borderId="0" xfId="0" applyFont="1" applyAlignment="1">
      <alignment horizontal="left" vertical="top" wrapText="1"/>
    </xf>
    <xf numFmtId="0" fontId="36" fillId="0" borderId="3" xfId="0" applyFont="1" applyBorder="1" applyAlignment="1">
      <alignment wrapText="1"/>
    </xf>
    <xf numFmtId="0" fontId="33" fillId="0" borderId="0" xfId="0" applyFont="1" applyAlignment="1">
      <alignment horizontal="left" wrapText="1"/>
    </xf>
    <xf numFmtId="0" fontId="3" fillId="0" borderId="83" xfId="0" applyFont="1" applyBorder="1"/>
    <xf numFmtId="0" fontId="3" fillId="0" borderId="84" xfId="0" applyFont="1" applyBorder="1"/>
    <xf numFmtId="0" fontId="54" fillId="0" borderId="2" xfId="0" applyFont="1" applyBorder="1" applyAlignment="1">
      <alignment vertical="center"/>
    </xf>
    <xf numFmtId="0" fontId="3" fillId="0" borderId="33" xfId="7" applyBorder="1" applyAlignment="1">
      <alignment vertical="top" wrapText="1"/>
    </xf>
    <xf numFmtId="0" fontId="3" fillId="0" borderId="0" xfId="7" applyBorder="1" applyAlignment="1">
      <alignment vertical="top" wrapText="1"/>
    </xf>
    <xf numFmtId="14" fontId="4" fillId="0" borderId="33" xfId="7" applyNumberFormat="1" applyFont="1" applyBorder="1" applyAlignment="1" applyProtection="1">
      <alignment vertical="center" wrapText="1"/>
      <protection locked="0"/>
    </xf>
    <xf numFmtId="14" fontId="4" fillId="0" borderId="0" xfId="7" applyNumberFormat="1" applyFont="1" applyBorder="1" applyAlignment="1" applyProtection="1">
      <alignment vertical="center" wrapText="1"/>
      <protection locked="0"/>
    </xf>
    <xf numFmtId="0" fontId="3" fillId="45" borderId="64" xfId="0" applyFont="1" applyFill="1" applyBorder="1"/>
    <xf numFmtId="0" fontId="30" fillId="7" borderId="1" xfId="9" applyFont="1" applyFill="1" applyBorder="1" applyAlignment="1" applyProtection="1">
      <alignment vertical="center"/>
      <protection locked="0"/>
    </xf>
    <xf numFmtId="9" fontId="3" fillId="7" borderId="79" xfId="0" applyNumberFormat="1" applyFont="1" applyFill="1" applyBorder="1" applyAlignment="1" applyProtection="1">
      <alignment horizontal="right" vertical="center" wrapText="1"/>
      <protection locked="0"/>
    </xf>
    <xf numFmtId="169" fontId="3" fillId="7" borderId="24" xfId="7" applyNumberFormat="1" applyFill="1" applyBorder="1" applyAlignment="1" applyProtection="1">
      <alignment vertical="center"/>
      <protection locked="0"/>
    </xf>
    <xf numFmtId="0" fontId="24" fillId="0" borderId="5" xfId="9" applyFont="1" applyBorder="1"/>
    <xf numFmtId="0" fontId="3" fillId="0" borderId="85" xfId="0" applyFont="1" applyBorder="1" applyProtection="1">
      <protection locked="0"/>
    </xf>
    <xf numFmtId="0" fontId="3" fillId="0" borderId="86" xfId="0" applyFont="1" applyBorder="1" applyProtection="1">
      <protection locked="0"/>
    </xf>
    <xf numFmtId="0" fontId="3" fillId="0" borderId="0" xfId="0" applyFont="1" applyAlignment="1" applyProtection="1">
      <alignment horizontal="right"/>
      <protection locked="0"/>
    </xf>
    <xf numFmtId="0" fontId="12" fillId="0" borderId="0" xfId="0" applyFont="1" applyProtection="1">
      <protection locked="0"/>
    </xf>
    <xf numFmtId="0" fontId="33" fillId="0" borderId="0" xfId="0" applyFont="1" applyProtection="1">
      <protection locked="0"/>
    </xf>
    <xf numFmtId="0" fontId="3" fillId="0" borderId="88" xfId="0" applyFont="1" applyBorder="1" applyAlignment="1">
      <alignment horizontal="left" vertical="center"/>
    </xf>
    <xf numFmtId="0" fontId="3" fillId="0" borderId="89" xfId="0" applyFont="1" applyBorder="1"/>
    <xf numFmtId="0" fontId="3" fillId="0" borderId="90" xfId="0" applyFont="1" applyBorder="1"/>
    <xf numFmtId="0" fontId="3" fillId="0" borderId="91" xfId="0" applyFont="1" applyBorder="1"/>
    <xf numFmtId="0" fontId="3" fillId="45" borderId="0" xfId="0" applyFont="1" applyFill="1"/>
    <xf numFmtId="0" fontId="16" fillId="15" borderId="11" xfId="0" applyFont="1" applyFill="1" applyBorder="1" applyAlignment="1" applyProtection="1">
      <alignment vertical="top" wrapText="1"/>
      <protection locked="0"/>
    </xf>
    <xf numFmtId="0" fontId="3" fillId="8" borderId="1" xfId="1" applyFill="1" applyBorder="1" applyAlignment="1">
      <alignment horizontal="center" vertical="center" wrapText="1"/>
      <protection locked="0"/>
    </xf>
    <xf numFmtId="168" fontId="3" fillId="0" borderId="92" xfId="0" applyNumberFormat="1" applyFont="1" applyBorder="1"/>
    <xf numFmtId="0" fontId="3" fillId="0" borderId="93" xfId="0" applyFont="1" applyBorder="1"/>
    <xf numFmtId="0" fontId="3" fillId="0" borderId="94" xfId="0" applyFont="1" applyBorder="1" applyAlignment="1" applyProtection="1">
      <alignment vertical="top" wrapText="1"/>
      <protection locked="0"/>
    </xf>
    <xf numFmtId="0" fontId="3" fillId="0" borderId="95" xfId="0" applyFont="1" applyBorder="1" applyAlignment="1" applyProtection="1">
      <alignment vertical="top" wrapText="1"/>
      <protection locked="0"/>
    </xf>
    <xf numFmtId="0" fontId="33" fillId="15" borderId="0" xfId="0" applyFont="1" applyFill="1" applyAlignment="1">
      <alignment vertical="top"/>
    </xf>
    <xf numFmtId="0" fontId="33" fillId="0" borderId="0" xfId="0" applyFont="1" applyAlignment="1">
      <alignment vertical="top" wrapText="1"/>
    </xf>
    <xf numFmtId="0" fontId="36" fillId="0" borderId="0" xfId="0" applyFont="1" applyAlignment="1">
      <alignment wrapText="1"/>
    </xf>
    <xf numFmtId="0" fontId="36" fillId="0" borderId="0" xfId="0" applyFont="1" applyAlignment="1">
      <alignment vertical="top" wrapText="1"/>
    </xf>
    <xf numFmtId="0" fontId="4" fillId="0" borderId="0" xfId="0" applyFont="1" applyAlignment="1" applyProtection="1">
      <alignment horizontal="left" vertical="top" wrapText="1"/>
      <protection locked="0"/>
    </xf>
    <xf numFmtId="0" fontId="3" fillId="15" borderId="0" xfId="7" applyFill="1" applyBorder="1" applyAlignment="1" applyProtection="1">
      <alignment horizontal="left" vertical="top" wrapText="1"/>
      <protection locked="0"/>
    </xf>
    <xf numFmtId="0" fontId="3" fillId="0" borderId="0" xfId="6" applyFill="1" applyAlignment="1" applyProtection="1">
      <alignment horizontal="left" vertical="top" wrapText="1"/>
      <protection locked="0"/>
    </xf>
    <xf numFmtId="168" fontId="3" fillId="0" borderId="0" xfId="7" applyNumberFormat="1" applyBorder="1" applyAlignment="1" applyProtection="1">
      <alignment horizontal="left" vertical="top" wrapText="1"/>
      <protection locked="0"/>
    </xf>
    <xf numFmtId="0" fontId="33" fillId="0" borderId="10" xfId="0" applyFont="1" applyBorder="1" applyAlignment="1">
      <alignment horizontal="left" vertical="top" wrapText="1"/>
    </xf>
    <xf numFmtId="0" fontId="3" fillId="0" borderId="0" xfId="0" applyFont="1" applyAlignment="1">
      <alignment horizontal="center" vertical="top" wrapText="1"/>
    </xf>
    <xf numFmtId="0" fontId="26" fillId="0" borderId="7" xfId="9" applyFont="1" applyBorder="1" applyAlignment="1">
      <alignment vertical="top" wrapText="1"/>
    </xf>
    <xf numFmtId="0" fontId="3" fillId="8" borderId="1" xfId="0" applyFont="1" applyFill="1" applyBorder="1" applyAlignment="1">
      <alignment vertical="top"/>
    </xf>
    <xf numFmtId="0" fontId="3" fillId="0" borderId="0" xfId="10" applyFill="1" applyBorder="1" applyAlignment="1">
      <alignment horizontal="left" vertical="top"/>
    </xf>
    <xf numFmtId="0" fontId="3" fillId="0" borderId="87" xfId="0" applyFont="1" applyBorder="1" applyAlignment="1">
      <alignment vertical="top"/>
    </xf>
    <xf numFmtId="0" fontId="3" fillId="0" borderId="33" xfId="7" applyFill="1" applyBorder="1" applyAlignment="1">
      <alignment vertical="top" wrapText="1"/>
    </xf>
    <xf numFmtId="0" fontId="3" fillId="0" borderId="0" xfId="7" applyFill="1" applyBorder="1" applyAlignment="1">
      <alignment vertical="top" wrapText="1"/>
    </xf>
    <xf numFmtId="14" fontId="4" fillId="0" borderId="33" xfId="7" applyNumberFormat="1" applyFont="1" applyFill="1" applyBorder="1" applyAlignment="1" applyProtection="1">
      <alignment vertical="center" wrapText="1"/>
      <protection locked="0"/>
    </xf>
    <xf numFmtId="14" fontId="4" fillId="0" borderId="0" xfId="7" applyNumberFormat="1" applyFont="1" applyFill="1" applyBorder="1" applyAlignment="1" applyProtection="1">
      <alignment vertical="center" wrapText="1"/>
      <protection locked="0"/>
    </xf>
    <xf numFmtId="14" fontId="3" fillId="0" borderId="0" xfId="6" applyNumberFormat="1" applyFill="1" applyAlignment="1">
      <alignment horizontal="left" vertical="top" wrapText="1"/>
    </xf>
    <xf numFmtId="165" fontId="3" fillId="0" borderId="0" xfId="6" applyNumberFormat="1" applyFill="1" applyAlignment="1">
      <alignment horizontal="center" vertical="top" wrapText="1"/>
    </xf>
    <xf numFmtId="0" fontId="32" fillId="0" borderId="0" xfId="0" applyFont="1" applyAlignment="1">
      <alignment horizontal="center" vertical="top"/>
    </xf>
    <xf numFmtId="0" fontId="3" fillId="0" borderId="0" xfId="0" quotePrefix="1" applyFont="1" applyAlignment="1">
      <alignment vertical="top"/>
    </xf>
    <xf numFmtId="0" fontId="3" fillId="0" borderId="18" xfId="7" applyFill="1" applyAlignment="1" applyProtection="1">
      <alignment horizontal="left" vertical="top" wrapText="1"/>
      <protection locked="0"/>
    </xf>
    <xf numFmtId="0" fontId="3" fillId="0" borderId="18" xfId="0" applyFont="1" applyBorder="1" applyAlignment="1" applyProtection="1">
      <alignment horizontal="left" vertical="top" wrapText="1"/>
      <protection locked="0"/>
    </xf>
    <xf numFmtId="0" fontId="3" fillId="7" borderId="18" xfId="7" applyFill="1" applyAlignment="1" applyProtection="1">
      <alignment horizontal="center" vertical="center"/>
      <protection locked="0"/>
    </xf>
    <xf numFmtId="1" fontId="3" fillId="7" borderId="18" xfId="45" applyNumberFormat="1" applyFont="1" applyFill="1" applyBorder="1" applyAlignment="1" applyProtection="1">
      <alignment vertical="top" wrapText="1"/>
      <protection locked="0"/>
    </xf>
    <xf numFmtId="0" fontId="3" fillId="7" borderId="1" xfId="6" applyFill="1" applyBorder="1" applyAlignment="1" applyProtection="1">
      <alignment horizontal="right" vertical="top" wrapText="1"/>
      <protection locked="0"/>
    </xf>
    <xf numFmtId="0" fontId="16" fillId="15" borderId="11" xfId="0" applyFont="1" applyFill="1" applyBorder="1" applyAlignment="1">
      <alignment vertical="top" wrapText="1"/>
    </xf>
    <xf numFmtId="0" fontId="16" fillId="0" borderId="1" xfId="0" applyFont="1" applyBorder="1" applyAlignment="1">
      <alignment vertical="top" wrapText="1"/>
    </xf>
    <xf numFmtId="0" fontId="30" fillId="7" borderId="1" xfId="1" applyNumberFormat="1" applyFont="1" applyFill="1" applyBorder="1" applyAlignment="1">
      <alignment horizontal="right" vertical="center" wrapText="1"/>
      <protection locked="0"/>
    </xf>
    <xf numFmtId="0" fontId="3" fillId="7" borderId="22" xfId="7" applyFill="1" applyBorder="1" applyAlignment="1" applyProtection="1">
      <alignment horizontal="left" vertical="top" wrapText="1"/>
      <protection locked="0"/>
    </xf>
    <xf numFmtId="0" fontId="0" fillId="0" borderId="0" xfId="0" applyAlignment="1">
      <alignment vertical="top" wrapText="1"/>
    </xf>
    <xf numFmtId="0" fontId="5" fillId="0" borderId="0" xfId="0" applyFont="1" applyAlignment="1">
      <alignment vertical="center"/>
    </xf>
    <xf numFmtId="0" fontId="16" fillId="42" borderId="11" xfId="0" applyFont="1" applyFill="1" applyBorder="1" applyAlignment="1" applyProtection="1">
      <alignment vertical="top" wrapText="1"/>
      <protection locked="0"/>
    </xf>
    <xf numFmtId="0" fontId="30" fillId="42" borderId="1" xfId="9" applyFont="1" applyFill="1" applyBorder="1" applyAlignment="1" applyProtection="1">
      <alignment vertical="center"/>
      <protection locked="0"/>
    </xf>
    <xf numFmtId="0" fontId="16" fillId="42" borderId="11" xfId="0" applyFont="1" applyFill="1" applyBorder="1" applyAlignment="1">
      <alignment vertical="top" wrapText="1"/>
    </xf>
    <xf numFmtId="0" fontId="3" fillId="0" borderId="0" xfId="46" applyAlignment="1">
      <alignment vertical="top"/>
    </xf>
    <xf numFmtId="173" fontId="3" fillId="0" borderId="0" xfId="46" applyNumberFormat="1" applyAlignment="1">
      <alignment vertical="top"/>
    </xf>
    <xf numFmtId="0" fontId="4" fillId="0" borderId="0" xfId="46" applyFont="1" applyAlignment="1">
      <alignment vertical="top"/>
    </xf>
    <xf numFmtId="0" fontId="33" fillId="0" borderId="0" xfId="46" applyFont="1" applyAlignment="1">
      <alignment vertical="top"/>
    </xf>
    <xf numFmtId="0" fontId="33" fillId="0" borderId="0" xfId="46" applyFont="1" applyAlignment="1">
      <alignment horizontal="right" vertical="top"/>
    </xf>
    <xf numFmtId="0" fontId="3" fillId="0" borderId="0" xfId="46" applyAlignment="1">
      <alignment horizontal="right"/>
    </xf>
    <xf numFmtId="0" fontId="3" fillId="0" borderId="0" xfId="46" applyAlignment="1" applyProtection="1">
      <alignment vertical="top"/>
      <protection locked="0"/>
    </xf>
    <xf numFmtId="0" fontId="3" fillId="0" borderId="0" xfId="46"/>
    <xf numFmtId="0" fontId="21" fillId="0" borderId="0" xfId="46" applyFont="1" applyAlignment="1">
      <alignment horizontal="left" vertical="center" wrapText="1"/>
    </xf>
    <xf numFmtId="0" fontId="3" fillId="0" borderId="0" xfId="46" applyAlignment="1">
      <alignment horizontal="left" vertical="center" wrapText="1"/>
    </xf>
    <xf numFmtId="0" fontId="3" fillId="0" borderId="0" xfId="46" applyAlignment="1">
      <alignment wrapText="1"/>
    </xf>
    <xf numFmtId="0" fontId="4" fillId="0" borderId="0" xfId="46" applyFont="1" applyAlignment="1">
      <alignment vertical="top" wrapText="1"/>
    </xf>
    <xf numFmtId="0" fontId="57" fillId="0" borderId="0" xfId="46" applyFont="1" applyAlignment="1">
      <alignment horizontal="center" wrapText="1"/>
    </xf>
    <xf numFmtId="0" fontId="13" fillId="0" borderId="0" xfId="46" applyFont="1" applyAlignment="1">
      <alignment vertical="top"/>
    </xf>
    <xf numFmtId="0" fontId="3" fillId="0" borderId="0" xfId="46" applyAlignment="1">
      <alignment vertical="top" wrapText="1"/>
    </xf>
    <xf numFmtId="0" fontId="58" fillId="0" borderId="0" xfId="46" applyFont="1" applyAlignment="1">
      <alignment horizontal="center" wrapText="1"/>
    </xf>
    <xf numFmtId="0" fontId="12" fillId="0" borderId="0" xfId="3" applyFont="1" applyFill="1" applyBorder="1" applyAlignment="1">
      <alignment horizontal="left" vertical="top"/>
    </xf>
    <xf numFmtId="0" fontId="59" fillId="0" borderId="0" xfId="47" applyFont="1" applyAlignment="1">
      <alignment horizontal="center"/>
    </xf>
    <xf numFmtId="0" fontId="10" fillId="0" borderId="0" xfId="46" applyFont="1" applyAlignment="1">
      <alignment horizontal="center" wrapText="1"/>
    </xf>
    <xf numFmtId="0" fontId="3" fillId="0" borderId="0" xfId="7" applyFill="1" applyBorder="1" applyAlignment="1">
      <alignment horizontal="center" wrapText="1"/>
    </xf>
    <xf numFmtId="0" fontId="3" fillId="0" borderId="0" xfId="46" applyAlignment="1">
      <alignment horizontal="center" wrapText="1"/>
    </xf>
    <xf numFmtId="168" fontId="3" fillId="0" borderId="0" xfId="7" applyNumberFormat="1" applyFill="1" applyBorder="1" applyAlignment="1" applyProtection="1">
      <alignment horizontal="center" wrapText="1"/>
      <protection locked="0"/>
    </xf>
    <xf numFmtId="0" fontId="5" fillId="0" borderId="2" xfId="47" applyFont="1" applyBorder="1" applyAlignment="1">
      <alignment horizontal="left" vertical="center" wrapText="1"/>
    </xf>
    <xf numFmtId="0" fontId="60" fillId="0" borderId="2" xfId="46" applyFont="1" applyBorder="1" applyAlignment="1">
      <alignment horizontal="left" vertical="center" wrapText="1"/>
    </xf>
    <xf numFmtId="0" fontId="60" fillId="0" borderId="2" xfId="46" applyFont="1" applyBorder="1" applyAlignment="1" applyProtection="1">
      <alignment horizontal="center" vertical="center" wrapText="1"/>
      <protection locked="0"/>
    </xf>
    <xf numFmtId="0" fontId="3" fillId="0" borderId="0" xfId="46" applyAlignment="1">
      <alignment horizontal="left" vertical="top" wrapText="1"/>
    </xf>
    <xf numFmtId="0" fontId="3" fillId="0" borderId="0" xfId="6" applyFill="1" applyBorder="1" applyAlignment="1" applyProtection="1">
      <alignment horizontal="left" vertical="top" wrapText="1"/>
      <protection locked="0"/>
    </xf>
    <xf numFmtId="0" fontId="3" fillId="0" borderId="0" xfId="46" applyAlignment="1">
      <alignment vertical="center"/>
    </xf>
    <xf numFmtId="168" fontId="3" fillId="0" borderId="0" xfId="7" applyNumberFormat="1" applyFill="1" applyBorder="1" applyAlignment="1" applyProtection="1">
      <alignment horizontal="left" vertical="top" wrapText="1"/>
      <protection locked="0"/>
    </xf>
    <xf numFmtId="0" fontId="3" fillId="0" borderId="0" xfId="7" applyFill="1" applyBorder="1" applyAlignment="1" applyProtection="1">
      <alignment horizontal="left" vertical="top" wrapText="1"/>
      <protection locked="0"/>
    </xf>
    <xf numFmtId="0" fontId="59" fillId="0" borderId="0" xfId="47" applyFont="1" applyAlignment="1">
      <alignment horizontal="center" wrapText="1"/>
    </xf>
    <xf numFmtId="0" fontId="4" fillId="0" borderId="0" xfId="46" applyFont="1"/>
    <xf numFmtId="0" fontId="4" fillId="0" borderId="0" xfId="46" applyFont="1" applyAlignment="1">
      <alignment horizontal="center" wrapText="1"/>
    </xf>
    <xf numFmtId="0" fontId="3" fillId="0" borderId="0" xfId="3" applyFill="1" applyBorder="1" applyAlignment="1" applyProtection="1">
      <alignment horizontal="center" wrapText="1"/>
      <protection locked="0"/>
    </xf>
    <xf numFmtId="0" fontId="3" fillId="0" borderId="0" xfId="46" applyAlignment="1">
      <alignment horizontal="left" vertical="top"/>
    </xf>
    <xf numFmtId="0" fontId="33" fillId="0" borderId="0" xfId="46" applyFont="1" applyAlignment="1">
      <alignment horizontal="left" vertical="top"/>
    </xf>
    <xf numFmtId="0" fontId="32" fillId="0" borderId="0" xfId="46" applyFont="1" applyAlignment="1">
      <alignment horizontal="center" vertical="top"/>
    </xf>
    <xf numFmtId="0" fontId="9" fillId="0" borderId="0" xfId="46" applyFont="1" applyAlignment="1">
      <alignment horizontal="center" vertical="top" wrapText="1"/>
    </xf>
    <xf numFmtId="0" fontId="5" fillId="0" borderId="0" xfId="46" applyFont="1" applyAlignment="1">
      <alignment horizontal="center" wrapText="1"/>
    </xf>
    <xf numFmtId="0" fontId="3" fillId="0" borderId="0" xfId="46" applyAlignment="1" applyProtection="1">
      <alignment vertical="top" wrapText="1"/>
      <protection locked="0"/>
    </xf>
    <xf numFmtId="0" fontId="3" fillId="0" borderId="0" xfId="46" applyAlignment="1" applyProtection="1">
      <alignment horizontal="left" vertical="top" wrapText="1"/>
      <protection locked="0"/>
    </xf>
    <xf numFmtId="0" fontId="3" fillId="0" borderId="0" xfId="7" applyFill="1" applyBorder="1" applyAlignment="1" applyProtection="1">
      <alignment horizontal="center" vertical="center"/>
      <protection locked="0"/>
    </xf>
    <xf numFmtId="0" fontId="3" fillId="0" borderId="0" xfId="7" applyFill="1" applyBorder="1" applyAlignment="1" applyProtection="1">
      <alignment horizontal="center" wrapText="1"/>
      <protection locked="0"/>
    </xf>
    <xf numFmtId="0" fontId="3" fillId="0" borderId="0" xfId="46" applyAlignment="1" applyProtection="1">
      <alignment horizontal="center" wrapText="1"/>
      <protection locked="0"/>
    </xf>
    <xf numFmtId="0" fontId="3" fillId="0" borderId="0" xfId="10" applyFill="1" applyBorder="1" applyAlignment="1">
      <alignment horizontal="center" wrapText="1"/>
    </xf>
    <xf numFmtId="0" fontId="16" fillId="0" borderId="0" xfId="46" applyFont="1" applyAlignment="1">
      <alignment vertical="center" wrapText="1"/>
    </xf>
    <xf numFmtId="0" fontId="3" fillId="0" borderId="0" xfId="46" applyAlignment="1">
      <alignment vertical="center" wrapText="1"/>
    </xf>
    <xf numFmtId="0" fontId="3" fillId="0" borderId="0" xfId="46" applyAlignment="1">
      <alignment horizontal="right" vertical="center"/>
    </xf>
    <xf numFmtId="173" fontId="9" fillId="0" borderId="0" xfId="46" applyNumberFormat="1" applyFont="1" applyAlignment="1">
      <alignment horizontal="center" vertical="top" wrapText="1"/>
    </xf>
    <xf numFmtId="0" fontId="16" fillId="0" borderId="0" xfId="46" applyFont="1" applyAlignment="1">
      <alignment vertical="top"/>
    </xf>
    <xf numFmtId="0" fontId="4" fillId="0" borderId="0" xfId="46" applyFont="1" applyAlignment="1">
      <alignment horizontal="right" vertical="center"/>
    </xf>
    <xf numFmtId="4" fontId="3" fillId="0" borderId="0" xfId="5" applyNumberFormat="1" applyFill="1" applyBorder="1" applyAlignment="1">
      <alignment horizontal="right" vertical="center" wrapText="1"/>
    </xf>
    <xf numFmtId="0" fontId="16" fillId="0" borderId="0" xfId="7" applyFont="1" applyFill="1" applyBorder="1" applyAlignment="1" applyProtection="1">
      <alignment vertical="top" wrapText="1"/>
      <protection locked="0"/>
    </xf>
    <xf numFmtId="0" fontId="3" fillId="0" borderId="0" xfId="7" applyFill="1" applyBorder="1" applyAlignment="1" applyProtection="1">
      <alignment vertical="top" wrapText="1"/>
      <protection locked="0"/>
    </xf>
    <xf numFmtId="0" fontId="9" fillId="0" borderId="0" xfId="46" applyFont="1" applyAlignment="1">
      <alignment horizontal="left" vertical="top" wrapText="1"/>
    </xf>
    <xf numFmtId="0" fontId="9" fillId="0" borderId="0" xfId="46" applyFont="1" applyAlignment="1">
      <alignment horizontal="center" wrapText="1"/>
    </xf>
    <xf numFmtId="0" fontId="3" fillId="0" borderId="0" xfId="46" applyAlignment="1">
      <alignment horizontal="center" vertical="top" wrapText="1"/>
    </xf>
    <xf numFmtId="4" fontId="3" fillId="0" borderId="0" xfId="5" applyNumberFormat="1" applyFont="1" applyFill="1" applyBorder="1" applyAlignment="1">
      <alignment horizontal="right" vertical="center" wrapText="1"/>
    </xf>
    <xf numFmtId="0" fontId="5" fillId="0" borderId="0" xfId="46" applyFont="1" applyAlignment="1">
      <alignment vertical="top"/>
    </xf>
    <xf numFmtId="173" fontId="9" fillId="15" borderId="0" xfId="46" applyNumberFormat="1" applyFont="1" applyFill="1" applyAlignment="1">
      <alignment horizontal="center" vertical="top" wrapText="1"/>
    </xf>
    <xf numFmtId="0" fontId="4" fillId="0" borderId="0" xfId="46" applyFont="1" applyAlignment="1">
      <alignment horizontal="left" vertical="top" wrapText="1"/>
    </xf>
    <xf numFmtId="0" fontId="4" fillId="0" borderId="0" xfId="46" applyFont="1" applyAlignment="1" applyProtection="1">
      <alignment horizontal="left" vertical="top" wrapText="1"/>
      <protection locked="0"/>
    </xf>
    <xf numFmtId="0" fontId="33" fillId="0" borderId="0" xfId="46" applyFont="1" applyAlignment="1">
      <alignment horizontal="left" vertical="top" wrapText="1"/>
    </xf>
    <xf numFmtId="0" fontId="36" fillId="0" borderId="0" xfId="46" applyFont="1" applyAlignment="1">
      <alignment wrapText="1"/>
    </xf>
    <xf numFmtId="0" fontId="39" fillId="0" borderId="0" xfId="46" applyFont="1" applyAlignment="1" applyProtection="1">
      <alignment horizontal="left"/>
      <protection locked="0"/>
    </xf>
    <xf numFmtId="0" fontId="36" fillId="0" borderId="0" xfId="46" applyFont="1" applyAlignment="1">
      <alignment vertical="top" wrapText="1"/>
    </xf>
    <xf numFmtId="0" fontId="26" fillId="0" borderId="0" xfId="48" applyFont="1" applyAlignment="1">
      <alignment vertical="top" wrapText="1"/>
    </xf>
    <xf numFmtId="0" fontId="24" fillId="0" borderId="0" xfId="48" applyFont="1"/>
    <xf numFmtId="0" fontId="3" fillId="0" borderId="0" xfId="46" applyAlignment="1" applyProtection="1">
      <alignment horizontal="center" vertical="center"/>
      <protection locked="0"/>
    </xf>
    <xf numFmtId="0" fontId="33" fillId="0" borderId="0" xfId="46" applyFont="1" applyAlignment="1">
      <alignment horizontal="left" wrapText="1"/>
    </xf>
    <xf numFmtId="0" fontId="3" fillId="0" borderId="0" xfId="7" applyFill="1" applyBorder="1" applyAlignment="1">
      <alignment horizontal="left" vertical="top" wrapText="1"/>
    </xf>
    <xf numFmtId="0" fontId="3" fillId="0" borderId="0" xfId="46" applyAlignment="1">
      <alignment horizontal="right" vertical="top"/>
    </xf>
    <xf numFmtId="0" fontId="32" fillId="0" borderId="0" xfId="46" applyFont="1" applyAlignment="1">
      <alignment horizontal="left" vertical="top" wrapText="1"/>
    </xf>
    <xf numFmtId="0" fontId="3" fillId="0" borderId="0" xfId="7" applyFill="1" applyBorder="1" applyAlignment="1">
      <alignment horizontal="left" vertical="center" wrapText="1"/>
    </xf>
    <xf numFmtId="0" fontId="33" fillId="0" borderId="0" xfId="46" applyFont="1" applyAlignment="1">
      <alignment horizontal="center" vertical="top" wrapText="1"/>
    </xf>
    <xf numFmtId="0" fontId="3" fillId="0" borderId="0" xfId="7" applyFill="1" applyBorder="1" applyAlignment="1" applyProtection="1">
      <alignment horizontal="center" vertical="top" wrapText="1"/>
      <protection locked="0"/>
    </xf>
    <xf numFmtId="49" fontId="3" fillId="0" borderId="0" xfId="6" applyNumberFormat="1" applyFill="1" applyBorder="1" applyAlignment="1">
      <alignment vertical="top"/>
    </xf>
    <xf numFmtId="0" fontId="18" fillId="0" borderId="0" xfId="46" applyFont="1" applyAlignment="1">
      <alignment horizontal="right" vertical="top"/>
    </xf>
    <xf numFmtId="0" fontId="5" fillId="0" borderId="0" xfId="46" applyFont="1"/>
    <xf numFmtId="49" fontId="3" fillId="0" borderId="0" xfId="7" applyNumberFormat="1" applyFill="1" applyBorder="1" applyAlignment="1" applyProtection="1">
      <alignment horizontal="left" vertical="top" wrapText="1"/>
      <protection locked="0"/>
    </xf>
    <xf numFmtId="0" fontId="18" fillId="0" borderId="0" xfId="46" applyFont="1" applyAlignment="1">
      <alignment vertical="top" wrapText="1"/>
    </xf>
    <xf numFmtId="0" fontId="4" fillId="0" borderId="0" xfId="46" applyFont="1" applyAlignment="1">
      <alignment horizontal="right" vertical="top"/>
    </xf>
    <xf numFmtId="166" fontId="32" fillId="0" borderId="0" xfId="5" applyFont="1" applyFill="1" applyBorder="1" applyAlignment="1">
      <alignment horizontal="right" vertical="top" wrapText="1"/>
    </xf>
    <xf numFmtId="0" fontId="4" fillId="0" borderId="0" xfId="46" applyFont="1" applyAlignment="1" applyProtection="1">
      <alignment vertical="top"/>
      <protection locked="0"/>
    </xf>
    <xf numFmtId="0" fontId="4" fillId="0" borderId="0" xfId="46" applyFont="1" applyAlignment="1">
      <alignment vertical="center"/>
    </xf>
    <xf numFmtId="0" fontId="3" fillId="0" borderId="0" xfId="46" applyAlignment="1" applyProtection="1">
      <alignment horizontal="left" vertical="top"/>
      <protection locked="0"/>
    </xf>
    <xf numFmtId="0" fontId="19" fillId="0" borderId="0" xfId="46" applyFont="1" applyAlignment="1" applyProtection="1">
      <alignment vertical="top"/>
      <protection locked="0"/>
    </xf>
    <xf numFmtId="0" fontId="19" fillId="0" borderId="0" xfId="46" applyFont="1" applyAlignment="1">
      <alignment vertical="top"/>
    </xf>
    <xf numFmtId="49" fontId="3" fillId="0" borderId="0" xfId="46" applyNumberFormat="1" applyAlignment="1">
      <alignment vertical="top"/>
    </xf>
    <xf numFmtId="49" fontId="3" fillId="0" borderId="0" xfId="46" applyNumberFormat="1" applyAlignment="1" applyProtection="1">
      <alignment vertical="top"/>
      <protection locked="0"/>
    </xf>
    <xf numFmtId="0" fontId="34" fillId="0" borderId="0" xfId="46" applyFont="1" applyAlignment="1">
      <alignment vertical="top"/>
    </xf>
    <xf numFmtId="0" fontId="56" fillId="0" borderId="0" xfId="0" applyFont="1" applyAlignment="1">
      <alignment horizontal="left" vertical="top" wrapText="1"/>
    </xf>
    <xf numFmtId="0" fontId="3" fillId="0" borderId="0" xfId="0" quotePrefix="1" applyFont="1" applyAlignment="1">
      <alignment horizontal="left" vertical="top"/>
    </xf>
    <xf numFmtId="1" fontId="3" fillId="7" borderId="18" xfId="45" applyNumberFormat="1" applyFont="1" applyFill="1" applyBorder="1" applyAlignment="1" applyProtection="1">
      <alignment vertical="center" wrapText="1"/>
      <protection locked="0"/>
    </xf>
    <xf numFmtId="0" fontId="3" fillId="7" borderId="22" xfId="7" applyFill="1" applyBorder="1" applyAlignment="1" applyProtection="1">
      <alignment horizontal="center" vertical="center" wrapText="1"/>
      <protection locked="0"/>
    </xf>
    <xf numFmtId="173" fontId="4" fillId="0" borderId="0" xfId="0" applyNumberFormat="1" applyFont="1" applyAlignment="1">
      <alignment vertical="top"/>
    </xf>
    <xf numFmtId="173" fontId="3" fillId="0" borderId="0" xfId="0" applyNumberFormat="1" applyFont="1" applyAlignment="1">
      <alignment horizontal="left" vertical="top"/>
    </xf>
    <xf numFmtId="0" fontId="3" fillId="0" borderId="0" xfId="6" applyFill="1" applyAlignment="1" applyProtection="1">
      <alignment horizontal="left" vertical="top" wrapText="1"/>
    </xf>
    <xf numFmtId="168" fontId="3" fillId="0" borderId="0" xfId="7" applyNumberFormat="1" applyBorder="1" applyAlignment="1" applyProtection="1">
      <alignment horizontal="left" vertical="top" wrapText="1"/>
    </xf>
    <xf numFmtId="0" fontId="3" fillId="15" borderId="0" xfId="7" applyFill="1" applyBorder="1" applyAlignment="1" applyProtection="1">
      <alignment horizontal="left" vertical="top" wrapText="1"/>
    </xf>
    <xf numFmtId="0" fontId="3" fillId="0" borderId="18" xfId="7" applyFill="1" applyAlignment="1" applyProtection="1">
      <alignment horizontal="left" vertical="top" wrapText="1"/>
    </xf>
    <xf numFmtId="0" fontId="16" fillId="0" borderId="18" xfId="7" applyFont="1" applyFill="1" applyAlignment="1" applyProtection="1">
      <alignment horizontal="left" vertical="top" wrapText="1"/>
    </xf>
    <xf numFmtId="0" fontId="3" fillId="0" borderId="63" xfId="0" applyFont="1" applyBorder="1" applyProtection="1">
      <protection locked="0"/>
    </xf>
    <xf numFmtId="0" fontId="3" fillId="0" borderId="65" xfId="0" applyFont="1" applyBorder="1" applyAlignment="1" applyProtection="1">
      <alignment vertical="center"/>
      <protection locked="0"/>
    </xf>
    <xf numFmtId="0" fontId="23" fillId="0" borderId="0" xfId="0" applyFont="1" applyAlignment="1">
      <alignment vertical="top" wrapText="1"/>
    </xf>
    <xf numFmtId="4" fontId="3" fillId="0" borderId="0" xfId="5" applyNumberFormat="1" applyFill="1" applyAlignment="1" applyProtection="1">
      <alignment horizontal="right" vertical="center" wrapText="1"/>
    </xf>
    <xf numFmtId="0" fontId="39" fillId="0" borderId="0" xfId="0" applyFont="1" applyAlignment="1">
      <alignment horizontal="left"/>
    </xf>
    <xf numFmtId="0" fontId="3" fillId="14" borderId="0" xfId="7" applyFill="1" applyBorder="1" applyAlignment="1" applyProtection="1">
      <alignment horizontal="center" vertical="top" wrapText="1"/>
    </xf>
    <xf numFmtId="49" fontId="3" fillId="0" borderId="33" xfId="7" applyNumberFormat="1" applyBorder="1" applyAlignment="1" applyProtection="1">
      <alignment horizontal="left" vertical="top" wrapText="1"/>
    </xf>
    <xf numFmtId="49" fontId="3" fillId="0" borderId="0" xfId="7" applyNumberFormat="1" applyBorder="1" applyAlignment="1" applyProtection="1">
      <alignment horizontal="left" vertical="top" wrapText="1"/>
    </xf>
    <xf numFmtId="0" fontId="0" fillId="0" borderId="33" xfId="0" applyBorder="1" applyAlignment="1">
      <alignment vertical="top" wrapText="1"/>
    </xf>
    <xf numFmtId="166" fontId="32" fillId="0" borderId="0" xfId="5" applyFont="1" applyFill="1" applyAlignment="1" applyProtection="1">
      <alignment horizontal="right" vertical="top" wrapText="1"/>
    </xf>
    <xf numFmtId="0" fontId="9" fillId="0" borderId="0" xfId="0" applyFont="1" applyAlignment="1">
      <alignment horizontal="left" vertical="top" wrapText="1"/>
    </xf>
    <xf numFmtId="0" fontId="32" fillId="0" borderId="0" xfId="0" applyFont="1"/>
    <xf numFmtId="0" fontId="35" fillId="0" borderId="0" xfId="0" applyFont="1"/>
    <xf numFmtId="0" fontId="5" fillId="0" borderId="0" xfId="0" applyFont="1" applyAlignment="1">
      <alignment wrapText="1"/>
    </xf>
    <xf numFmtId="0" fontId="7" fillId="0" borderId="0" xfId="0" applyFont="1" applyAlignment="1">
      <alignment vertical="center" wrapText="1"/>
    </xf>
    <xf numFmtId="0" fontId="63" fillId="0" borderId="0" xfId="0" applyFont="1" applyAlignment="1">
      <alignment vertical="center"/>
    </xf>
    <xf numFmtId="0" fontId="13" fillId="0" borderId="0" xfId="0" applyFont="1"/>
    <xf numFmtId="0" fontId="20" fillId="0" borderId="0" xfId="0" applyFont="1" applyAlignment="1">
      <alignment horizontal="left" vertical="center" indent="1"/>
    </xf>
    <xf numFmtId="0" fontId="10" fillId="0" borderId="0" xfId="0" applyFont="1" applyAlignment="1">
      <alignment horizontal="left" wrapText="1"/>
    </xf>
    <xf numFmtId="0" fontId="7" fillId="0" borderId="3" xfId="0" applyFont="1" applyBorder="1" applyAlignment="1">
      <alignment vertical="center" wrapText="1"/>
    </xf>
    <xf numFmtId="0" fontId="19" fillId="0" borderId="0" xfId="0" applyFont="1"/>
    <xf numFmtId="168" fontId="3" fillId="0" borderId="6" xfId="6" applyNumberFormat="1" applyFill="1" applyBorder="1" applyAlignment="1" applyProtection="1">
      <alignment wrapText="1"/>
    </xf>
    <xf numFmtId="166" fontId="3" fillId="0" borderId="6" xfId="3" applyNumberFormat="1" applyFill="1" applyBorder="1" applyAlignment="1" applyProtection="1">
      <alignment wrapText="1"/>
    </xf>
    <xf numFmtId="0" fontId="2" fillId="0" borderId="5" xfId="0" applyFont="1" applyBorder="1" applyAlignment="1">
      <alignment wrapText="1"/>
    </xf>
    <xf numFmtId="166" fontId="3" fillId="0" borderId="4" xfId="6" applyNumberFormat="1" applyFill="1" applyBorder="1" applyAlignment="1" applyProtection="1">
      <alignment horizontal="left" vertical="center" wrapText="1"/>
    </xf>
    <xf numFmtId="166" fontId="3" fillId="0" borderId="4" xfId="3" applyNumberFormat="1" applyFill="1" applyBorder="1" applyAlignment="1" applyProtection="1">
      <alignment horizontal="left" vertical="center" wrapText="1"/>
    </xf>
    <xf numFmtId="0" fontId="2" fillId="0" borderId="0" xfId="0" applyFont="1"/>
    <xf numFmtId="0" fontId="0" fillId="0" borderId="6" xfId="0" applyBorder="1" applyAlignment="1">
      <alignment wrapText="1"/>
    </xf>
    <xf numFmtId="0" fontId="3" fillId="0" borderId="6" xfId="0" applyFont="1" applyBorder="1" applyAlignment="1">
      <alignment wrapText="1"/>
    </xf>
    <xf numFmtId="0" fontId="12" fillId="0" borderId="0" xfId="3" applyFont="1" applyFill="1" applyBorder="1" applyAlignment="1" applyProtection="1">
      <alignment horizontal="left" vertical="top"/>
    </xf>
    <xf numFmtId="0" fontId="3" fillId="0" borderId="0" xfId="7" applyFill="1" applyBorder="1" applyAlignment="1" applyProtection="1">
      <alignment horizontal="center" wrapText="1"/>
    </xf>
    <xf numFmtId="0" fontId="3" fillId="0" borderId="0" xfId="7" applyFill="1" applyBorder="1" applyAlignment="1" applyProtection="1">
      <alignment horizontal="left" vertical="top" wrapText="1"/>
    </xf>
    <xf numFmtId="168" fontId="3" fillId="0" borderId="0" xfId="7" applyNumberFormat="1" applyFill="1" applyBorder="1" applyAlignment="1" applyProtection="1">
      <alignment horizontal="center" wrapText="1"/>
    </xf>
    <xf numFmtId="0" fontId="60" fillId="0" borderId="2" xfId="46" applyFont="1" applyBorder="1" applyAlignment="1">
      <alignment horizontal="center" vertical="center" wrapText="1"/>
    </xf>
    <xf numFmtId="0" fontId="3" fillId="0" borderId="0" xfId="3" applyFill="1" applyBorder="1" applyAlignment="1" applyProtection="1">
      <alignment horizontal="center" wrapText="1"/>
    </xf>
    <xf numFmtId="0" fontId="3" fillId="0" borderId="0" xfId="10" applyFill="1" applyBorder="1" applyAlignment="1" applyProtection="1">
      <alignment horizontal="left" vertical="top"/>
    </xf>
    <xf numFmtId="0" fontId="3" fillId="0" borderId="0" xfId="7" applyFill="1" applyBorder="1" applyAlignment="1" applyProtection="1">
      <alignment vertical="top" wrapText="1"/>
    </xf>
    <xf numFmtId="14" fontId="4" fillId="0" borderId="0" xfId="7" applyNumberFormat="1" applyFont="1" applyFill="1" applyBorder="1" applyAlignment="1" applyProtection="1">
      <alignment vertical="center" wrapText="1"/>
    </xf>
    <xf numFmtId="0" fontId="3" fillId="0" borderId="0" xfId="7" applyFill="1" applyBorder="1" applyAlignment="1" applyProtection="1">
      <alignment horizontal="center" vertical="center"/>
    </xf>
    <xf numFmtId="0" fontId="3" fillId="0" borderId="0" xfId="10" applyFill="1" applyBorder="1" applyAlignment="1" applyProtection="1">
      <alignment horizontal="center" wrapText="1"/>
    </xf>
    <xf numFmtId="4" fontId="3" fillId="0" borderId="0" xfId="5" applyNumberFormat="1" applyFill="1" applyBorder="1" applyAlignment="1" applyProtection="1">
      <alignment horizontal="right" vertical="center" wrapText="1"/>
    </xf>
    <xf numFmtId="0" fontId="16" fillId="0" borderId="0" xfId="7" applyFont="1" applyFill="1" applyBorder="1" applyAlignment="1" applyProtection="1">
      <alignment vertical="top" wrapText="1"/>
    </xf>
    <xf numFmtId="4" fontId="3" fillId="0" borderId="0" xfId="5" applyNumberFormat="1" applyFont="1" applyFill="1" applyBorder="1" applyAlignment="1" applyProtection="1">
      <alignment horizontal="right" vertical="center" wrapText="1"/>
    </xf>
    <xf numFmtId="0" fontId="39" fillId="0" borderId="0" xfId="46" applyFont="1" applyAlignment="1">
      <alignment horizontal="left"/>
    </xf>
    <xf numFmtId="0" fontId="3" fillId="0" borderId="0" xfId="46" applyAlignment="1">
      <alignment horizontal="center" vertical="center"/>
    </xf>
    <xf numFmtId="0" fontId="3" fillId="0" borderId="0" xfId="7" applyFill="1" applyBorder="1" applyAlignment="1" applyProtection="1">
      <alignment horizontal="left" vertical="center" wrapText="1"/>
    </xf>
    <xf numFmtId="0" fontId="3" fillId="0" borderId="0" xfId="7" applyFill="1" applyBorder="1" applyAlignment="1" applyProtection="1">
      <alignment horizontal="center" vertical="top" wrapText="1"/>
    </xf>
    <xf numFmtId="166" fontId="32" fillId="0" borderId="0" xfId="5" applyFont="1" applyFill="1" applyBorder="1" applyAlignment="1" applyProtection="1">
      <alignment horizontal="right" vertical="top" wrapText="1"/>
    </xf>
    <xf numFmtId="49" fontId="3" fillId="0" borderId="0" xfId="6" applyNumberFormat="1" applyFill="1" applyBorder="1" applyAlignment="1" applyProtection="1">
      <alignment vertical="top"/>
    </xf>
    <xf numFmtId="49" fontId="3" fillId="0" borderId="0" xfId="7" applyNumberFormat="1" applyFill="1" applyBorder="1" applyAlignment="1" applyProtection="1">
      <alignment horizontal="left" vertical="top" wrapText="1"/>
    </xf>
    <xf numFmtId="0" fontId="3" fillId="8" borderId="1" xfId="0" applyFont="1" applyFill="1" applyBorder="1" applyAlignment="1" applyProtection="1">
      <alignment vertical="top"/>
      <protection locked="0"/>
    </xf>
    <xf numFmtId="0" fontId="3" fillId="7" borderId="22" xfId="7" applyFill="1" applyBorder="1" applyAlignment="1" applyProtection="1">
      <alignment horizontal="center" vertical="center" wrapText="1"/>
    </xf>
    <xf numFmtId="1" fontId="3" fillId="7" borderId="18" xfId="45" applyNumberFormat="1" applyFont="1" applyFill="1" applyBorder="1" applyAlignment="1" applyProtection="1">
      <alignment horizontal="center" vertical="center" wrapText="1"/>
    </xf>
    <xf numFmtId="1" fontId="3" fillId="7" borderId="18" xfId="45" applyNumberFormat="1" applyFont="1" applyFill="1" applyBorder="1" applyAlignment="1" applyProtection="1">
      <alignment vertical="center" wrapText="1"/>
    </xf>
    <xf numFmtId="0" fontId="3" fillId="0" borderId="22" xfId="0" applyFont="1" applyBorder="1" applyAlignment="1">
      <alignment vertical="top" wrapText="1"/>
    </xf>
    <xf numFmtId="0" fontId="3" fillId="0" borderId="18" xfId="0" applyFont="1" applyBorder="1" applyAlignment="1">
      <alignment vertical="top" wrapText="1"/>
    </xf>
    <xf numFmtId="175" fontId="3" fillId="15" borderId="18" xfId="7" applyNumberFormat="1" applyFont="1" applyFill="1" applyAlignment="1" applyProtection="1">
      <alignment vertical="top" wrapText="1"/>
      <protection locked="0"/>
    </xf>
    <xf numFmtId="175" fontId="3" fillId="15" borderId="18" xfId="0" applyNumberFormat="1" applyFont="1" applyFill="1" applyBorder="1" applyAlignment="1" applyProtection="1">
      <alignment vertical="top" wrapText="1"/>
      <protection locked="0"/>
    </xf>
    <xf numFmtId="0" fontId="5" fillId="0" borderId="10" xfId="6" applyFont="1" applyFill="1" applyBorder="1" applyAlignment="1">
      <alignment horizontal="left" vertical="center"/>
    </xf>
    <xf numFmtId="0" fontId="58" fillId="0" borderId="23" xfId="0" applyFont="1" applyBorder="1" applyAlignment="1">
      <alignment horizontal="center" vertical="top" wrapText="1"/>
    </xf>
    <xf numFmtId="0" fontId="58" fillId="0" borderId="0" xfId="0" applyFont="1" applyAlignment="1">
      <alignment horizontal="center" vertical="top" wrapText="1"/>
    </xf>
    <xf numFmtId="0" fontId="58" fillId="0" borderId="19" xfId="0" applyFont="1" applyBorder="1" applyAlignment="1">
      <alignment horizontal="center" vertical="top" wrapText="1"/>
    </xf>
    <xf numFmtId="0" fontId="4" fillId="0" borderId="3" xfId="6" applyFont="1" applyFill="1" applyBorder="1" applyAlignment="1">
      <alignment horizontal="left" vertical="top"/>
    </xf>
    <xf numFmtId="0" fontId="3" fillId="0" borderId="16"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10" fillId="0" borderId="98" xfId="0" applyFont="1" applyBorder="1" applyAlignment="1">
      <alignment horizontal="center" vertical="top"/>
    </xf>
    <xf numFmtId="0" fontId="10" fillId="0" borderId="0" xfId="0" applyFont="1" applyAlignment="1">
      <alignment horizontal="center" vertical="top"/>
    </xf>
    <xf numFmtId="0" fontId="10" fillId="0" borderId="96" xfId="0" applyFont="1" applyBorder="1" applyAlignment="1">
      <alignment horizontal="center" vertical="top"/>
    </xf>
    <xf numFmtId="0" fontId="21" fillId="0" borderId="0" xfId="0" applyFont="1" applyAlignment="1">
      <alignment horizontal="left" vertical="center"/>
    </xf>
    <xf numFmtId="0" fontId="3" fillId="0" borderId="0" xfId="0" applyFont="1"/>
    <xf numFmtId="0" fontId="3" fillId="0" borderId="0" xfId="0" applyFont="1" applyAlignment="1">
      <alignment horizontal="left" vertical="center"/>
    </xf>
    <xf numFmtId="0" fontId="4" fillId="47" borderId="0" xfId="0" applyFont="1" applyFill="1" applyAlignment="1">
      <alignment horizontal="right" vertical="top" wrapText="1"/>
    </xf>
    <xf numFmtId="0" fontId="16" fillId="44" borderId="16" xfId="6" applyFont="1" applyFill="1" applyBorder="1" applyAlignment="1">
      <alignment horizontal="left" vertical="top" wrapText="1"/>
    </xf>
    <xf numFmtId="0" fontId="16" fillId="44" borderId="10" xfId="6" applyFont="1" applyFill="1" applyBorder="1" applyAlignment="1">
      <alignment horizontal="left" vertical="top" wrapText="1"/>
    </xf>
    <xf numFmtId="0" fontId="16" fillId="44" borderId="15" xfId="6" applyFont="1" applyFill="1" applyBorder="1" applyAlignment="1">
      <alignment horizontal="left" vertical="top" wrapText="1"/>
    </xf>
    <xf numFmtId="0" fontId="16" fillId="44" borderId="3" xfId="6" applyFont="1" applyFill="1" applyBorder="1" applyAlignment="1">
      <alignment horizontal="left" vertical="top" wrapText="1"/>
    </xf>
    <xf numFmtId="0" fontId="57" fillId="0" borderId="35" xfId="0" applyFont="1" applyBorder="1" applyAlignment="1">
      <alignment horizontal="center" wrapText="1"/>
    </xf>
    <xf numFmtId="0" fontId="57" fillId="0" borderId="28" xfId="0" applyFont="1" applyBorder="1" applyAlignment="1">
      <alignment horizontal="center" wrapText="1"/>
    </xf>
    <xf numFmtId="0" fontId="57" fillId="0" borderId="21" xfId="0" applyFont="1" applyBorder="1" applyAlignment="1">
      <alignment horizontal="center" wrapText="1"/>
    </xf>
    <xf numFmtId="0" fontId="16" fillId="8" borderId="10" xfId="3" applyFont="1" applyBorder="1" applyAlignment="1">
      <alignment horizontal="left" vertical="top" wrapText="1"/>
    </xf>
    <xf numFmtId="0" fontId="16" fillId="8" borderId="11" xfId="3" applyFont="1" applyBorder="1" applyAlignment="1">
      <alignment horizontal="left" vertical="top" wrapText="1"/>
    </xf>
    <xf numFmtId="0" fontId="16" fillId="8" borderId="3" xfId="3" applyFont="1" applyBorder="1" applyAlignment="1">
      <alignment horizontal="left" vertical="top" wrapText="1"/>
    </xf>
    <xf numFmtId="0" fontId="16" fillId="8" borderId="12" xfId="3" applyFont="1" applyBorder="1" applyAlignment="1">
      <alignment horizontal="left" vertical="top" wrapText="1"/>
    </xf>
    <xf numFmtId="0" fontId="59" fillId="0" borderId="23" xfId="0" applyFont="1" applyBorder="1" applyAlignment="1">
      <alignment horizontal="center" vertical="center" wrapText="1"/>
    </xf>
    <xf numFmtId="0" fontId="59" fillId="0" borderId="0" xfId="0" applyFont="1" applyAlignment="1">
      <alignment horizontal="center" vertical="center" wrapText="1"/>
    </xf>
    <xf numFmtId="0" fontId="59" fillId="0" borderId="19" xfId="0" applyFont="1" applyBorder="1" applyAlignment="1">
      <alignment horizontal="center" vertical="center" wrapText="1"/>
    </xf>
    <xf numFmtId="0" fontId="3" fillId="0" borderId="6" xfId="0" applyFont="1" applyBorder="1" applyAlignment="1">
      <alignment horizontal="left" vertical="top" wrapText="1"/>
    </xf>
    <xf numFmtId="0" fontId="3" fillId="0" borderId="15" xfId="0" applyFont="1" applyBorder="1" applyAlignment="1">
      <alignment horizontal="center" vertical="top" wrapText="1"/>
    </xf>
    <xf numFmtId="0" fontId="3" fillId="0" borderId="3" xfId="0" applyFont="1" applyBorder="1" applyAlignment="1">
      <alignment horizontal="center" vertical="top" wrapText="1"/>
    </xf>
    <xf numFmtId="0" fontId="3" fillId="0" borderId="97" xfId="0" applyFont="1" applyBorder="1" applyAlignment="1">
      <alignment horizontal="center" vertical="top" wrapText="1"/>
    </xf>
    <xf numFmtId="0" fontId="3" fillId="0" borderId="52" xfId="7" applyBorder="1" applyAlignment="1">
      <alignment horizontal="left" vertical="top" wrapText="1"/>
    </xf>
    <xf numFmtId="0" fontId="3" fillId="12" borderId="15" xfId="6" applyBorder="1" applyAlignment="1" applyProtection="1">
      <alignment horizontal="left" vertical="top" wrapText="1"/>
      <protection locked="0"/>
    </xf>
    <xf numFmtId="0" fontId="3" fillId="12" borderId="3" xfId="6" applyBorder="1" applyAlignment="1" applyProtection="1">
      <alignment horizontal="left" vertical="top" wrapText="1"/>
      <protection locked="0"/>
    </xf>
    <xf numFmtId="0" fontId="3" fillId="12" borderId="12" xfId="6" applyBorder="1" applyAlignment="1" applyProtection="1">
      <alignment horizontal="left" vertical="top" wrapText="1"/>
      <protection locked="0"/>
    </xf>
    <xf numFmtId="0" fontId="3" fillId="0" borderId="98" xfId="0" applyFont="1" applyBorder="1" applyAlignment="1">
      <alignment horizontal="center"/>
    </xf>
    <xf numFmtId="0" fontId="3" fillId="0" borderId="0" xfId="0" applyFont="1" applyAlignment="1">
      <alignment horizontal="center"/>
    </xf>
    <xf numFmtId="0" fontId="3" fillId="0" borderId="96" xfId="0" applyFont="1" applyBorder="1" applyAlignment="1">
      <alignment horizontal="center"/>
    </xf>
    <xf numFmtId="168" fontId="3" fillId="46" borderId="51" xfId="7" applyNumberFormat="1" applyFill="1" applyBorder="1" applyAlignment="1" applyProtection="1">
      <alignment horizontal="left" vertical="top" wrapText="1"/>
      <protection locked="0"/>
    </xf>
    <xf numFmtId="168" fontId="3" fillId="8" borderId="51" xfId="7" applyNumberFormat="1" applyFill="1" applyBorder="1" applyAlignment="1" applyProtection="1">
      <alignment horizontal="left" vertical="top" wrapText="1"/>
      <protection locked="0"/>
    </xf>
    <xf numFmtId="0" fontId="3" fillId="12" borderId="4" xfId="6" applyBorder="1" applyAlignment="1" applyProtection="1">
      <alignment horizontal="left" vertical="top" wrapText="1"/>
      <protection locked="0"/>
    </xf>
    <xf numFmtId="0" fontId="3" fillId="0" borderId="49" xfId="7" applyBorder="1" applyAlignment="1">
      <alignment horizontal="left" vertical="top" wrapText="1"/>
    </xf>
    <xf numFmtId="0" fontId="3" fillId="0" borderId="27" xfId="7" applyBorder="1" applyAlignment="1">
      <alignment horizontal="left" vertical="top" wrapText="1"/>
    </xf>
    <xf numFmtId="0" fontId="3" fillId="0" borderId="50" xfId="7" applyBorder="1" applyAlignment="1">
      <alignment horizontal="left" vertical="top" wrapText="1"/>
    </xf>
    <xf numFmtId="168" fontId="3" fillId="8" borderId="41" xfId="7" applyNumberFormat="1" applyFill="1" applyBorder="1" applyAlignment="1" applyProtection="1">
      <alignment horizontal="center" vertical="top" wrapText="1"/>
      <protection locked="0"/>
    </xf>
    <xf numFmtId="168" fontId="3" fillId="8" borderId="29" xfId="7" applyNumberFormat="1" applyFill="1" applyBorder="1" applyAlignment="1" applyProtection="1">
      <alignment horizontal="center" vertical="top" wrapText="1"/>
      <protection locked="0"/>
    </xf>
    <xf numFmtId="168" fontId="3" fillId="8" borderId="30" xfId="7" applyNumberFormat="1" applyFill="1" applyBorder="1" applyAlignment="1" applyProtection="1">
      <alignment horizontal="center" vertical="top" wrapText="1"/>
      <protection locked="0"/>
    </xf>
    <xf numFmtId="168" fontId="3" fillId="8" borderId="41" xfId="7" applyNumberFormat="1" applyFill="1" applyBorder="1" applyAlignment="1" applyProtection="1">
      <alignment horizontal="left" vertical="top" wrapText="1"/>
      <protection locked="0"/>
    </xf>
    <xf numFmtId="0" fontId="3" fillId="0" borderId="35" xfId="0" applyFont="1" applyBorder="1" applyAlignment="1">
      <alignment vertical="top" wrapText="1"/>
    </xf>
    <xf numFmtId="0" fontId="3" fillId="0" borderId="28" xfId="0" applyFont="1" applyBorder="1" applyAlignment="1">
      <alignment vertical="top" wrapText="1"/>
    </xf>
    <xf numFmtId="0" fontId="3" fillId="0" borderId="21" xfId="0" applyFont="1" applyBorder="1" applyAlignment="1">
      <alignment vertical="top" wrapText="1"/>
    </xf>
    <xf numFmtId="0" fontId="3" fillId="0" borderId="23" xfId="0" applyFont="1" applyBorder="1" applyAlignment="1">
      <alignment vertical="top" wrapText="1"/>
    </xf>
    <xf numFmtId="0" fontId="3" fillId="0" borderId="0" xfId="0" applyFont="1" applyAlignment="1">
      <alignment vertical="top" wrapText="1"/>
    </xf>
    <xf numFmtId="0" fontId="3" fillId="0" borderId="19" xfId="0" applyFont="1" applyBorder="1" applyAlignment="1">
      <alignment vertical="top" wrapText="1"/>
    </xf>
    <xf numFmtId="0" fontId="3" fillId="0" borderId="25" xfId="0" applyFont="1" applyBorder="1" applyAlignment="1">
      <alignment vertical="top" wrapText="1"/>
    </xf>
    <xf numFmtId="0" fontId="3" fillId="0" borderId="43" xfId="0" applyFont="1" applyBorder="1" applyAlignment="1">
      <alignment vertical="top" wrapText="1"/>
    </xf>
    <xf numFmtId="0" fontId="3" fillId="0" borderId="26" xfId="0" applyFont="1" applyBorder="1" applyAlignment="1">
      <alignment vertical="top" wrapText="1"/>
    </xf>
    <xf numFmtId="0" fontId="4" fillId="0" borderId="22" xfId="0" applyFont="1" applyBorder="1" applyAlignment="1">
      <alignment horizontal="left" vertical="top" wrapText="1"/>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3" fillId="12" borderId="18" xfId="7" applyFill="1" applyAlignment="1" applyProtection="1">
      <alignment horizontal="left" vertical="top" wrapText="1"/>
      <protection locked="0"/>
    </xf>
    <xf numFmtId="0" fontId="3" fillId="12" borderId="18" xfId="7" applyFill="1" applyAlignment="1" applyProtection="1">
      <alignment horizontal="left" vertical="top"/>
      <protection locked="0"/>
    </xf>
    <xf numFmtId="0" fontId="3" fillId="8" borderId="22" xfId="3" applyBorder="1" applyAlignment="1" applyProtection="1">
      <alignment horizontal="left" vertical="top" wrapText="1"/>
      <protection locked="0"/>
    </xf>
    <xf numFmtId="0" fontId="3" fillId="8" borderId="31" xfId="3" applyBorder="1" applyAlignment="1" applyProtection="1">
      <alignment horizontal="left" vertical="top" wrapText="1"/>
      <protection locked="0"/>
    </xf>
    <xf numFmtId="0" fontId="3" fillId="8" borderId="32" xfId="3" applyBorder="1" applyAlignment="1" applyProtection="1">
      <alignment horizontal="left" vertical="top" wrapText="1"/>
      <protection locked="0"/>
    </xf>
    <xf numFmtId="0" fontId="3" fillId="0" borderId="18" xfId="11" applyFont="1" applyAlignment="1">
      <alignment horizontal="left" vertical="top" wrapText="1"/>
    </xf>
    <xf numFmtId="0" fontId="3" fillId="0" borderId="18" xfId="7" applyAlignment="1">
      <alignment horizontal="left" vertical="top" wrapText="1"/>
    </xf>
    <xf numFmtId="0" fontId="3" fillId="0" borderId="0" xfId="6" applyFill="1" applyAlignment="1" applyProtection="1">
      <alignment horizontal="left" vertical="top" wrapText="1"/>
      <protection locked="0"/>
    </xf>
    <xf numFmtId="168" fontId="3" fillId="8" borderId="29" xfId="7" applyNumberFormat="1" applyFill="1" applyBorder="1" applyAlignment="1" applyProtection="1">
      <alignment horizontal="left" vertical="top" wrapText="1"/>
      <protection locked="0"/>
    </xf>
    <xf numFmtId="168" fontId="3" fillId="8" borderId="30" xfId="7" applyNumberFormat="1" applyFill="1" applyBorder="1" applyAlignment="1" applyProtection="1">
      <alignment horizontal="left" vertical="top" wrapText="1"/>
      <protection locked="0"/>
    </xf>
    <xf numFmtId="0" fontId="3" fillId="15" borderId="41" xfId="7" applyFill="1" applyBorder="1" applyAlignment="1" applyProtection="1">
      <alignment horizontal="left" vertical="top" wrapText="1"/>
      <protection locked="0"/>
    </xf>
    <xf numFmtId="0" fontId="3" fillId="15" borderId="29" xfId="7" applyFill="1" applyBorder="1" applyAlignment="1" applyProtection="1">
      <alignment horizontal="left" vertical="top" wrapText="1"/>
      <protection locked="0"/>
    </xf>
    <xf numFmtId="0" fontId="3" fillId="15" borderId="30" xfId="7" applyFill="1" applyBorder="1" applyAlignment="1" applyProtection="1">
      <alignment horizontal="left" vertical="top" wrapText="1"/>
      <protection locked="0"/>
    </xf>
    <xf numFmtId="14" fontId="3" fillId="7" borderId="22" xfId="7" applyNumberFormat="1" applyFill="1" applyBorder="1" applyAlignment="1" applyProtection="1">
      <alignment horizontal="left" vertical="center" wrapText="1"/>
      <protection locked="0"/>
    </xf>
    <xf numFmtId="14" fontId="3" fillId="7" borderId="32" xfId="7" applyNumberFormat="1" applyFill="1" applyBorder="1" applyAlignment="1" applyProtection="1">
      <alignment horizontal="left" vertical="center" wrapText="1"/>
      <protection locked="0"/>
    </xf>
    <xf numFmtId="14" fontId="3" fillId="7" borderId="18" xfId="7" applyNumberFormat="1" applyFill="1" applyAlignment="1" applyProtection="1">
      <alignment horizontal="left" vertical="center" wrapText="1"/>
      <protection locked="0"/>
    </xf>
    <xf numFmtId="0" fontId="3" fillId="13" borderId="49" xfId="7" applyFill="1" applyBorder="1" applyAlignment="1">
      <alignment horizontal="left" vertical="top" wrapText="1"/>
    </xf>
    <xf numFmtId="0" fontId="3" fillId="13" borderId="50" xfId="7" applyFill="1" applyBorder="1" applyAlignment="1">
      <alignment horizontal="left" vertical="top" wrapText="1"/>
    </xf>
    <xf numFmtId="0" fontId="3" fillId="13" borderId="41" xfId="7" applyFill="1" applyBorder="1" applyAlignment="1">
      <alignment horizontal="left" vertical="top" wrapText="1"/>
    </xf>
    <xf numFmtId="0" fontId="3" fillId="13" borderId="30" xfId="7" applyFill="1" applyBorder="1" applyAlignment="1">
      <alignment horizontal="left" vertical="top" wrapText="1"/>
    </xf>
    <xf numFmtId="0" fontId="3" fillId="12" borderId="52" xfId="7" applyFill="1" applyBorder="1" applyAlignment="1" applyProtection="1">
      <alignment horizontal="left" vertical="top" wrapText="1"/>
      <protection locked="0"/>
    </xf>
    <xf numFmtId="0" fontId="3" fillId="12" borderId="51" xfId="7" applyFill="1" applyBorder="1" applyAlignment="1" applyProtection="1">
      <alignment horizontal="left" vertical="top" wrapText="1"/>
      <protection locked="0"/>
    </xf>
    <xf numFmtId="0" fontId="3" fillId="0" borderId="0" xfId="7" applyBorder="1" applyAlignment="1">
      <alignment horizontal="left" vertical="top" wrapText="1"/>
    </xf>
    <xf numFmtId="14" fontId="3" fillId="7" borderId="18" xfId="7" applyNumberFormat="1" applyFill="1" applyAlignment="1" applyProtection="1">
      <alignment horizontal="left" vertical="top" wrapText="1"/>
      <protection locked="0"/>
    </xf>
    <xf numFmtId="14" fontId="4" fillId="7" borderId="22" xfId="7" applyNumberFormat="1" applyFont="1" applyFill="1" applyBorder="1" applyAlignment="1" applyProtection="1">
      <alignment horizontal="left" vertical="center" wrapText="1"/>
      <protection locked="0"/>
    </xf>
    <xf numFmtId="14" fontId="4" fillId="7" borderId="31" xfId="7" applyNumberFormat="1" applyFont="1" applyFill="1" applyBorder="1" applyAlignment="1" applyProtection="1">
      <alignment horizontal="left" vertical="center" wrapText="1"/>
      <protection locked="0"/>
    </xf>
    <xf numFmtId="0" fontId="5" fillId="0" borderId="0" xfId="0" applyFont="1" applyAlignment="1">
      <alignment horizontal="left" vertical="top" wrapText="1"/>
    </xf>
    <xf numFmtId="0" fontId="5" fillId="0" borderId="0" xfId="0" applyFont="1" applyAlignment="1">
      <alignment vertical="top"/>
    </xf>
    <xf numFmtId="0" fontId="4" fillId="0" borderId="0" xfId="0" applyFont="1" applyAlignment="1">
      <alignment horizontal="left" vertical="top" wrapText="1"/>
    </xf>
    <xf numFmtId="0" fontId="16" fillId="0" borderId="18" xfId="7" applyFont="1" applyFill="1" applyAlignment="1" applyProtection="1">
      <alignment horizontal="left" vertical="top" wrapText="1"/>
      <protection locked="0"/>
    </xf>
    <xf numFmtId="0" fontId="12" fillId="0" borderId="22" xfId="7" applyFont="1" applyFill="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22" xfId="7" applyFill="1" applyBorder="1" applyAlignment="1">
      <alignment horizontal="lef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14" fontId="3" fillId="0" borderId="0" xfId="7" applyNumberFormat="1" applyBorder="1" applyAlignment="1" applyProtection="1">
      <alignment horizontal="left" vertical="top" wrapText="1"/>
      <protection locked="0"/>
    </xf>
    <xf numFmtId="0" fontId="3" fillId="0" borderId="22" xfId="7" applyBorder="1" applyAlignment="1">
      <alignment horizontal="left" vertical="top" wrapText="1"/>
    </xf>
    <xf numFmtId="0" fontId="3" fillId="0" borderId="31" xfId="7" applyBorder="1" applyAlignment="1">
      <alignment horizontal="left" vertical="top" wrapText="1"/>
    </xf>
    <xf numFmtId="0" fontId="3" fillId="0" borderId="31" xfId="7" applyFill="1" applyBorder="1" applyAlignment="1">
      <alignment horizontal="left" vertical="top" wrapText="1"/>
    </xf>
    <xf numFmtId="0" fontId="33" fillId="0" borderId="33" xfId="0" applyFont="1" applyBorder="1" applyAlignment="1">
      <alignment vertical="top" wrapText="1"/>
    </xf>
    <xf numFmtId="0" fontId="0" fillId="0" borderId="0" xfId="0" applyAlignment="1">
      <alignment vertical="top" wrapText="1"/>
    </xf>
    <xf numFmtId="0" fontId="3" fillId="7" borderId="22" xfId="7" applyFill="1" applyBorder="1" applyAlignment="1" applyProtection="1">
      <alignment horizontal="left" vertical="top" wrapText="1"/>
      <protection locked="0"/>
    </xf>
    <xf numFmtId="0" fontId="3" fillId="7" borderId="31" xfId="7" applyFill="1" applyBorder="1" applyAlignment="1" applyProtection="1">
      <alignment horizontal="left" vertical="top" wrapText="1"/>
      <protection locked="0"/>
    </xf>
    <xf numFmtId="0" fontId="3" fillId="7" borderId="32" xfId="7" applyFill="1" applyBorder="1" applyAlignment="1" applyProtection="1">
      <alignment horizontal="left" vertical="top" wrapText="1"/>
      <protection locked="0"/>
    </xf>
    <xf numFmtId="0" fontId="0" fillId="7" borderId="31" xfId="0" applyFill="1" applyBorder="1" applyAlignment="1" applyProtection="1">
      <alignment horizontal="left" vertical="top" wrapText="1"/>
      <protection locked="0"/>
    </xf>
    <xf numFmtId="0" fontId="3" fillId="0" borderId="22" xfId="7" applyFill="1" applyBorder="1" applyAlignment="1" applyProtection="1">
      <alignment horizontal="left" vertical="top" wrapText="1"/>
      <protection locked="0"/>
    </xf>
    <xf numFmtId="0" fontId="3" fillId="0" borderId="32" xfId="0" applyFont="1" applyBorder="1" applyAlignment="1" applyProtection="1">
      <alignment horizontal="left" vertical="top" wrapText="1"/>
      <protection locked="0"/>
    </xf>
    <xf numFmtId="166" fontId="3" fillId="0" borderId="22" xfId="7" applyNumberFormat="1" applyFill="1" applyBorder="1" applyAlignment="1" applyProtection="1">
      <alignment vertical="top" wrapText="1"/>
      <protection locked="0"/>
    </xf>
    <xf numFmtId="166" fontId="0" fillId="0" borderId="42" xfId="0" applyNumberFormat="1" applyBorder="1" applyAlignment="1" applyProtection="1">
      <alignment vertical="top" wrapText="1"/>
      <protection locked="0"/>
    </xf>
    <xf numFmtId="166" fontId="3" fillId="9" borderId="53" xfId="5" applyBorder="1" applyAlignment="1">
      <alignment horizontal="right" vertical="top" wrapText="1"/>
    </xf>
    <xf numFmtId="166" fontId="0" fillId="9" borderId="50" xfId="0" applyNumberFormat="1" applyFill="1" applyBorder="1" applyAlignment="1">
      <alignment horizontal="right" vertical="top" wrapText="1"/>
    </xf>
    <xf numFmtId="0" fontId="3" fillId="0" borderId="22" xfId="0" applyFont="1" applyBorder="1" applyAlignment="1">
      <alignment horizontal="left" vertical="top" wrapText="1"/>
    </xf>
    <xf numFmtId="166" fontId="4" fillId="9" borderId="22" xfId="5" applyFont="1" applyBorder="1" applyAlignment="1">
      <alignment horizontal="right" vertical="center" wrapText="1"/>
    </xf>
    <xf numFmtId="166" fontId="4" fillId="9" borderId="32" xfId="0" applyNumberFormat="1" applyFont="1" applyFill="1" applyBorder="1" applyAlignment="1">
      <alignment horizontal="right" vertical="center"/>
    </xf>
    <xf numFmtId="0" fontId="9" fillId="0" borderId="0" xfId="0" applyFont="1" applyAlignment="1">
      <alignment horizontal="center" vertical="top"/>
    </xf>
    <xf numFmtId="0" fontId="0" fillId="0" borderId="0" xfId="0" applyAlignment="1">
      <alignment horizontal="center" vertical="top"/>
    </xf>
    <xf numFmtId="0" fontId="3" fillId="7" borderId="25" xfId="0" applyFont="1" applyFill="1" applyBorder="1" applyAlignment="1" applyProtection="1">
      <alignment horizontal="left" vertical="center" wrapText="1"/>
      <protection locked="0"/>
    </xf>
    <xf numFmtId="0" fontId="3" fillId="7" borderId="43" xfId="0" applyFont="1" applyFill="1" applyBorder="1" applyAlignment="1" applyProtection="1">
      <alignment horizontal="left" vertical="center" wrapText="1"/>
      <protection locked="0"/>
    </xf>
    <xf numFmtId="0" fontId="3" fillId="7" borderId="26" xfId="0" applyFont="1" applyFill="1" applyBorder="1" applyAlignment="1" applyProtection="1">
      <alignment horizontal="left" vertical="center" wrapText="1"/>
      <protection locked="0"/>
    </xf>
    <xf numFmtId="0" fontId="33" fillId="0" borderId="0" xfId="0" applyFont="1" applyAlignment="1">
      <alignment horizontal="left" vertical="top" wrapText="1"/>
    </xf>
    <xf numFmtId="0" fontId="4" fillId="7" borderId="35" xfId="0" applyFont="1" applyFill="1" applyBorder="1" applyAlignment="1" applyProtection="1">
      <alignment horizontal="left" vertical="top" wrapText="1"/>
      <protection locked="0"/>
    </xf>
    <xf numFmtId="0" fontId="3" fillId="7" borderId="28" xfId="0" applyFont="1" applyFill="1" applyBorder="1" applyAlignment="1">
      <alignment vertical="top" wrapText="1"/>
    </xf>
    <xf numFmtId="0" fontId="3" fillId="7" borderId="21" xfId="0" applyFont="1" applyFill="1" applyBorder="1" applyAlignment="1">
      <alignment vertical="top" wrapText="1"/>
    </xf>
    <xf numFmtId="0" fontId="3" fillId="7" borderId="25" xfId="0" applyFont="1" applyFill="1" applyBorder="1" applyAlignment="1">
      <alignment vertical="top" wrapText="1"/>
    </xf>
    <xf numFmtId="0" fontId="3" fillId="7" borderId="43" xfId="0" applyFont="1" applyFill="1" applyBorder="1" applyAlignment="1">
      <alignment vertical="top" wrapText="1"/>
    </xf>
    <xf numFmtId="0" fontId="3" fillId="7" borderId="26" xfId="0" applyFont="1" applyFill="1" applyBorder="1" applyAlignment="1">
      <alignment vertical="top" wrapText="1"/>
    </xf>
    <xf numFmtId="0" fontId="36" fillId="0" borderId="0" xfId="0" applyFont="1" applyAlignment="1">
      <alignment vertical="top" wrapText="1"/>
    </xf>
    <xf numFmtId="0" fontId="33" fillId="0" borderId="3" xfId="0" applyFont="1" applyBorder="1" applyAlignment="1">
      <alignment vertical="top" wrapText="1"/>
    </xf>
    <xf numFmtId="0" fontId="33" fillId="0" borderId="0" xfId="0" applyFont="1" applyAlignment="1">
      <alignment vertical="top" wrapText="1"/>
    </xf>
    <xf numFmtId="0" fontId="7" fillId="0" borderId="3" xfId="0" applyFont="1" applyBorder="1" applyAlignment="1">
      <alignment horizontal="left" vertical="top" wrapText="1"/>
    </xf>
    <xf numFmtId="0" fontId="0" fillId="0" borderId="3" xfId="0" applyBorder="1" applyAlignment="1">
      <alignment horizontal="left" vertical="top" wrapText="1"/>
    </xf>
    <xf numFmtId="0" fontId="23" fillId="15" borderId="7" xfId="0" applyFont="1" applyFill="1" applyBorder="1" applyAlignment="1" applyProtection="1">
      <alignment vertical="top" wrapText="1"/>
      <protection locked="0"/>
    </xf>
    <xf numFmtId="0" fontId="8" fillId="15" borderId="37" xfId="0" applyFont="1" applyFill="1" applyBorder="1" applyAlignment="1" applyProtection="1">
      <alignment vertical="top" wrapText="1"/>
      <protection locked="0"/>
    </xf>
    <xf numFmtId="0" fontId="28" fillId="15" borderId="7" xfId="0" applyFont="1" applyFill="1" applyBorder="1" applyAlignment="1" applyProtection="1">
      <alignment horizontal="left" vertical="top" wrapText="1"/>
      <protection locked="0"/>
    </xf>
    <xf numFmtId="0" fontId="3" fillId="0" borderId="13" xfId="0" applyFont="1" applyBorder="1" applyAlignment="1">
      <alignment vertical="top" wrapText="1"/>
    </xf>
    <xf numFmtId="0" fontId="3" fillId="0" borderId="14" xfId="0" applyFont="1"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23" fillId="43" borderId="35" xfId="0" applyFont="1" applyFill="1" applyBorder="1" applyAlignment="1">
      <alignment horizontal="left" vertical="top" wrapText="1"/>
    </xf>
    <xf numFmtId="0" fontId="0" fillId="0" borderId="28" xfId="0" applyBorder="1" applyAlignment="1">
      <alignment horizontal="left" vertical="top" wrapText="1"/>
    </xf>
    <xf numFmtId="0" fontId="0" fillId="0" borderId="21" xfId="0" applyBorder="1" applyAlignment="1">
      <alignment horizontal="left" vertical="top" wrapText="1"/>
    </xf>
    <xf numFmtId="0" fontId="0" fillId="0" borderId="23"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25" xfId="0" applyBorder="1" applyAlignment="1">
      <alignment horizontal="left" vertical="top" wrapText="1"/>
    </xf>
    <xf numFmtId="0" fontId="0" fillId="0" borderId="43" xfId="0" applyBorder="1" applyAlignment="1">
      <alignment horizontal="left" vertical="top" wrapText="1"/>
    </xf>
    <xf numFmtId="0" fontId="0" fillId="0" borderId="26" xfId="0" applyBorder="1" applyAlignment="1">
      <alignment horizontal="left" vertical="top" wrapText="1"/>
    </xf>
    <xf numFmtId="0" fontId="23"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3" fillId="0" borderId="0" xfId="0" applyFont="1" applyAlignment="1">
      <alignment vertical="top"/>
    </xf>
    <xf numFmtId="0" fontId="3" fillId="7" borderId="7" xfId="0" applyFont="1" applyFill="1" applyBorder="1" applyAlignment="1" applyProtection="1">
      <alignment horizontal="left" vertical="top" wrapText="1"/>
      <protection locked="0"/>
    </xf>
    <xf numFmtId="0" fontId="3" fillId="7" borderId="37" xfId="0" applyFont="1" applyFill="1" applyBorder="1" applyAlignment="1" applyProtection="1">
      <alignment vertical="top" wrapText="1"/>
      <protection locked="0"/>
    </xf>
    <xf numFmtId="0" fontId="3" fillId="7" borderId="7" xfId="0" applyFont="1" applyFill="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7" borderId="7" xfId="0" applyFill="1" applyBorder="1" applyAlignment="1" applyProtection="1">
      <alignment vertical="top" wrapText="1"/>
      <protection locked="0"/>
    </xf>
    <xf numFmtId="0" fontId="3" fillId="8" borderId="13" xfId="0" applyFont="1" applyFill="1" applyBorder="1" applyAlignment="1">
      <alignment horizontal="center" vertical="top"/>
    </xf>
    <xf numFmtId="0" fontId="3" fillId="8" borderId="14" xfId="0" applyFont="1" applyFill="1" applyBorder="1" applyAlignment="1">
      <alignment horizontal="center" vertical="top"/>
    </xf>
    <xf numFmtId="0" fontId="26" fillId="0" borderId="7" xfId="9" applyFont="1" applyBorder="1" applyAlignment="1">
      <alignment horizontal="left" vertical="top" wrapText="1"/>
    </xf>
    <xf numFmtId="0" fontId="26" fillId="0" borderId="13" xfId="9" applyFont="1" applyBorder="1" applyAlignment="1">
      <alignment horizontal="left" vertical="top" wrapText="1"/>
    </xf>
    <xf numFmtId="0" fontId="26" fillId="0" borderId="44" xfId="9" applyFont="1" applyBorder="1" applyAlignment="1">
      <alignment horizontal="left" vertical="top" wrapText="1"/>
    </xf>
    <xf numFmtId="0" fontId="26" fillId="0" borderId="7" xfId="9" applyFont="1" applyBorder="1" applyAlignment="1">
      <alignment vertical="top" wrapText="1"/>
    </xf>
    <xf numFmtId="0" fontId="3" fillId="0" borderId="44" xfId="0" applyFont="1" applyBorder="1" applyAlignment="1">
      <alignment vertical="top" wrapText="1"/>
    </xf>
    <xf numFmtId="0" fontId="3" fillId="7" borderId="13" xfId="0" applyFont="1" applyFill="1" applyBorder="1" applyAlignment="1" applyProtection="1">
      <alignment vertical="top" wrapText="1"/>
      <protection locked="0"/>
    </xf>
    <xf numFmtId="0" fontId="3" fillId="7" borderId="7" xfId="0" applyFont="1" applyFill="1" applyBorder="1" applyAlignment="1" applyProtection="1">
      <alignment horizontal="center" vertical="top" wrapText="1"/>
      <protection locked="0"/>
    </xf>
    <xf numFmtId="0" fontId="3" fillId="7" borderId="13" xfId="0" applyFont="1" applyFill="1" applyBorder="1" applyAlignment="1" applyProtection="1">
      <alignment horizontal="center" vertical="top" wrapText="1"/>
      <protection locked="0"/>
    </xf>
    <xf numFmtId="0" fontId="0" fillId="0" borderId="14" xfId="0" applyBorder="1" applyAlignment="1" applyProtection="1">
      <alignment wrapText="1"/>
      <protection locked="0"/>
    </xf>
    <xf numFmtId="174" fontId="30" fillId="42" borderId="7" xfId="9" applyNumberFormat="1" applyFont="1" applyFill="1" applyBorder="1" applyAlignment="1" applyProtection="1">
      <alignment vertical="center"/>
      <protection locked="0"/>
    </xf>
    <xf numFmtId="174" fontId="30" fillId="42" borderId="14" xfId="9" applyNumberFormat="1" applyFont="1" applyFill="1" applyBorder="1" applyAlignment="1" applyProtection="1">
      <alignment vertical="center"/>
      <protection locked="0"/>
    </xf>
    <xf numFmtId="0" fontId="3" fillId="8" borderId="7" xfId="0" applyFont="1" applyFill="1" applyBorder="1" applyAlignment="1" applyProtection="1">
      <alignment vertical="top" wrapText="1"/>
      <protection locked="0"/>
    </xf>
    <xf numFmtId="0" fontId="3" fillId="8" borderId="13" xfId="0" applyFont="1" applyFill="1" applyBorder="1" applyAlignment="1" applyProtection="1">
      <alignment wrapText="1"/>
      <protection locked="0"/>
    </xf>
    <xf numFmtId="0" fontId="3" fillId="8" borderId="14" xfId="0" applyFont="1" applyFill="1" applyBorder="1" applyAlignment="1" applyProtection="1">
      <alignment wrapText="1"/>
      <protection locked="0"/>
    </xf>
    <xf numFmtId="0" fontId="3" fillId="0" borderId="0" xfId="0" applyFont="1" applyAlignment="1">
      <alignment horizontal="left" vertical="top" wrapText="1"/>
    </xf>
    <xf numFmtId="0" fontId="3" fillId="0" borderId="0" xfId="0" applyFont="1" applyAlignment="1" applyProtection="1">
      <alignment horizontal="left" wrapText="1"/>
      <protection locked="0"/>
    </xf>
    <xf numFmtId="0" fontId="3" fillId="0" borderId="0" xfId="0" applyFont="1" applyAlignment="1">
      <alignment wrapText="1"/>
    </xf>
    <xf numFmtId="0" fontId="7" fillId="0" borderId="0" xfId="0" applyFont="1" applyAlignment="1">
      <alignment horizontal="left" vertical="top" wrapText="1"/>
    </xf>
    <xf numFmtId="0" fontId="8" fillId="0" borderId="0" xfId="0" applyFont="1" applyAlignment="1">
      <alignment horizontal="left" vertical="top" wrapText="1"/>
    </xf>
    <xf numFmtId="0" fontId="16" fillId="15" borderId="7" xfId="0" applyFont="1" applyFill="1" applyBorder="1" applyAlignment="1" applyProtection="1">
      <alignment vertical="top" wrapText="1"/>
      <protection locked="0"/>
    </xf>
    <xf numFmtId="0" fontId="16" fillId="15" borderId="13" xfId="0" applyFont="1" applyFill="1" applyBorder="1" applyAlignment="1" applyProtection="1">
      <alignment vertical="top" wrapText="1"/>
      <protection locked="0"/>
    </xf>
    <xf numFmtId="0" fontId="0" fillId="15" borderId="13" xfId="0" applyFill="1" applyBorder="1" applyAlignment="1">
      <alignment vertical="top" wrapText="1"/>
    </xf>
    <xf numFmtId="0" fontId="0" fillId="15" borderId="14" xfId="0" applyFill="1" applyBorder="1" applyAlignment="1">
      <alignment vertical="top" wrapText="1"/>
    </xf>
    <xf numFmtId="0" fontId="28" fillId="15" borderId="13" xfId="0" applyFont="1" applyFill="1" applyBorder="1" applyAlignment="1" applyProtection="1">
      <alignment horizontal="left" vertical="top" wrapText="1"/>
      <protection locked="0"/>
    </xf>
    <xf numFmtId="0" fontId="16" fillId="42" borderId="7" xfId="0" applyFont="1" applyFill="1" applyBorder="1" applyAlignment="1" applyProtection="1">
      <alignment vertical="top" wrapText="1"/>
      <protection locked="0"/>
    </xf>
    <xf numFmtId="0" fontId="16" fillId="42" borderId="14" xfId="0" applyFont="1" applyFill="1" applyBorder="1" applyAlignment="1" applyProtection="1">
      <alignment vertical="top" wrapText="1"/>
      <protection locked="0"/>
    </xf>
    <xf numFmtId="0" fontId="3" fillId="7" borderId="14" xfId="0" applyFont="1" applyFill="1" applyBorder="1" applyAlignment="1" applyProtection="1">
      <alignment horizontal="center" vertical="top" wrapText="1"/>
      <protection locked="0"/>
    </xf>
    <xf numFmtId="0" fontId="23" fillId="15" borderId="7" xfId="0" applyFont="1" applyFill="1" applyBorder="1" applyAlignment="1">
      <alignment vertical="top" wrapText="1"/>
    </xf>
    <xf numFmtId="0" fontId="8" fillId="15" borderId="37" xfId="0" applyFont="1" applyFill="1" applyBorder="1" applyAlignment="1">
      <alignment vertical="top" wrapText="1"/>
    </xf>
    <xf numFmtId="0" fontId="16" fillId="15" borderId="7" xfId="0" applyFont="1" applyFill="1" applyBorder="1" applyAlignment="1">
      <alignment vertical="top" wrapText="1"/>
    </xf>
    <xf numFmtId="0" fontId="16" fillId="15" borderId="13" xfId="0" applyFont="1" applyFill="1" applyBorder="1" applyAlignment="1">
      <alignment vertical="top" wrapText="1"/>
    </xf>
    <xf numFmtId="0" fontId="28" fillId="15" borderId="7" xfId="0" applyFont="1" applyFill="1" applyBorder="1" applyAlignment="1">
      <alignment horizontal="left" vertical="top" wrapText="1"/>
    </xf>
    <xf numFmtId="0" fontId="28" fillId="15" borderId="13" xfId="0" applyFont="1" applyFill="1" applyBorder="1" applyAlignment="1">
      <alignment horizontal="left" vertical="top" wrapText="1"/>
    </xf>
    <xf numFmtId="0" fontId="16" fillId="42" borderId="7" xfId="0" applyFont="1" applyFill="1" applyBorder="1" applyAlignment="1">
      <alignment vertical="top" wrapText="1"/>
    </xf>
    <xf numFmtId="0" fontId="16" fillId="42" borderId="14" xfId="0" applyFont="1" applyFill="1" applyBorder="1" applyAlignment="1">
      <alignment vertical="top" wrapText="1"/>
    </xf>
    <xf numFmtId="0" fontId="16" fillId="0" borderId="7" xfId="9" applyFont="1" applyBorder="1" applyAlignment="1">
      <alignment horizontal="left" vertical="top" wrapText="1"/>
    </xf>
    <xf numFmtId="0" fontId="16" fillId="0" borderId="13" xfId="9" applyFont="1" applyBorder="1" applyAlignment="1">
      <alignment horizontal="left" vertical="top" wrapText="1"/>
    </xf>
    <xf numFmtId="0" fontId="16" fillId="0" borderId="14" xfId="9" applyFont="1" applyBorder="1" applyAlignment="1">
      <alignment horizontal="left" vertical="top" wrapText="1"/>
    </xf>
    <xf numFmtId="0" fontId="3" fillId="7" borderId="13" xfId="0" applyFont="1" applyFill="1" applyBorder="1" applyAlignment="1" applyProtection="1">
      <alignment horizontal="left" vertical="top" wrapText="1"/>
      <protection locked="0"/>
    </xf>
    <xf numFmtId="0" fontId="3" fillId="7" borderId="14" xfId="0" applyFont="1" applyFill="1" applyBorder="1" applyAlignment="1" applyProtection="1">
      <alignment horizontal="left" vertical="top" wrapText="1"/>
      <protection locked="0"/>
    </xf>
    <xf numFmtId="0" fontId="3" fillId="8" borderId="7" xfId="0" applyFont="1" applyFill="1" applyBorder="1" applyAlignment="1" applyProtection="1">
      <alignment horizontal="left" vertical="top" wrapText="1"/>
      <protection locked="0"/>
    </xf>
    <xf numFmtId="0" fontId="3" fillId="8" borderId="13" xfId="0" applyFont="1" applyFill="1" applyBorder="1" applyAlignment="1" applyProtection="1">
      <alignment horizontal="left" vertical="top" wrapText="1"/>
      <protection locked="0"/>
    </xf>
    <xf numFmtId="0" fontId="3" fillId="8" borderId="14" xfId="0" applyFont="1" applyFill="1" applyBorder="1" applyAlignment="1" applyProtection="1">
      <alignment horizontal="left" vertical="top" wrapText="1"/>
      <protection locked="0"/>
    </xf>
    <xf numFmtId="0" fontId="16" fillId="0" borderId="7" xfId="0" applyFont="1" applyBorder="1" applyAlignment="1">
      <alignment horizontal="left" vertical="top" wrapText="1"/>
    </xf>
    <xf numFmtId="0" fontId="16" fillId="0" borderId="13" xfId="0" applyFont="1" applyBorder="1" applyAlignment="1">
      <alignment horizontal="left" vertical="top" wrapText="1"/>
    </xf>
    <xf numFmtId="0" fontId="16" fillId="0" borderId="14" xfId="0" applyFont="1" applyBorder="1" applyAlignment="1">
      <alignment horizontal="left" vertical="top" wrapText="1"/>
    </xf>
    <xf numFmtId="0" fontId="9" fillId="0" borderId="0" xfId="0" applyFont="1" applyAlignment="1">
      <alignment horizontal="center" vertical="top" wrapText="1"/>
    </xf>
    <xf numFmtId="0" fontId="0" fillId="0" borderId="0" xfId="0" applyAlignment="1">
      <alignment horizontal="center" vertical="top" wrapText="1"/>
    </xf>
    <xf numFmtId="0" fontId="9" fillId="0" borderId="45" xfId="0" applyFont="1" applyBorder="1" applyAlignment="1">
      <alignment horizontal="center" vertical="top" wrapText="1"/>
    </xf>
    <xf numFmtId="0" fontId="4" fillId="0" borderId="35" xfId="7" applyFont="1" applyBorder="1" applyAlignment="1">
      <alignment horizontal="left" vertical="top" wrapText="1"/>
    </xf>
    <xf numFmtId="0" fontId="0" fillId="0" borderId="21" xfId="0" applyBorder="1" applyAlignment="1">
      <alignment vertical="top" wrapText="1"/>
    </xf>
    <xf numFmtId="0" fontId="0" fillId="0" borderId="23" xfId="0" applyBorder="1" applyAlignment="1">
      <alignment vertical="top" wrapText="1"/>
    </xf>
    <xf numFmtId="0" fontId="0" fillId="0" borderId="19" xfId="0" applyBorder="1" applyAlignment="1">
      <alignment vertical="top" wrapText="1"/>
    </xf>
    <xf numFmtId="0" fontId="16" fillId="7" borderId="38" xfId="7" applyFont="1" applyFill="1" applyBorder="1" applyAlignment="1" applyProtection="1">
      <alignment horizontal="left" vertical="top" wrapText="1"/>
      <protection locked="0"/>
    </xf>
    <xf numFmtId="0" fontId="0" fillId="7" borderId="39" xfId="0" applyFill="1" applyBorder="1" applyAlignment="1" applyProtection="1">
      <alignment vertical="top" wrapText="1"/>
      <protection locked="0"/>
    </xf>
    <xf numFmtId="0" fontId="3" fillId="0" borderId="35" xfId="0" applyFont="1" applyBorder="1" applyAlignment="1">
      <alignment horizontal="left" vertical="top" wrapText="1"/>
    </xf>
    <xf numFmtId="0" fontId="0" fillId="0" borderId="28" xfId="0" applyBorder="1" applyAlignment="1">
      <alignment vertical="top" wrapText="1"/>
    </xf>
    <xf numFmtId="0" fontId="3" fillId="0" borderId="21" xfId="0" applyFont="1" applyBorder="1" applyAlignment="1">
      <alignment horizontal="right" wrapText="1"/>
    </xf>
    <xf numFmtId="0" fontId="0" fillId="0" borderId="26" xfId="0" applyBorder="1" applyAlignment="1">
      <alignment horizontal="right" wrapText="1"/>
    </xf>
    <xf numFmtId="0" fontId="3" fillId="0" borderId="38" xfId="0" applyFont="1" applyBorder="1" applyAlignment="1">
      <alignment horizontal="left" wrapText="1"/>
    </xf>
    <xf numFmtId="0" fontId="3" fillId="0" borderId="40" xfId="0" applyFont="1" applyBorder="1" applyAlignment="1">
      <alignment horizontal="left" wrapText="1"/>
    </xf>
    <xf numFmtId="0" fontId="3" fillId="0" borderId="35" xfId="0" applyFont="1" applyBorder="1" applyAlignment="1">
      <alignment horizontal="left" wrapText="1"/>
    </xf>
    <xf numFmtId="0" fontId="3" fillId="0" borderId="21" xfId="0" applyFont="1" applyBorder="1" applyAlignment="1">
      <alignment horizontal="left" wrapText="1"/>
    </xf>
    <xf numFmtId="0" fontId="3" fillId="0" borderId="25" xfId="0" applyFont="1" applyBorder="1" applyAlignment="1">
      <alignment horizontal="left" wrapText="1"/>
    </xf>
    <xf numFmtId="0" fontId="3" fillId="0" borderId="26" xfId="0" applyFont="1" applyBorder="1" applyAlignment="1">
      <alignment horizontal="left" wrapText="1"/>
    </xf>
    <xf numFmtId="0" fontId="3" fillId="0" borderId="35" xfId="0" applyFont="1" applyBorder="1" applyAlignment="1">
      <alignment wrapText="1"/>
    </xf>
    <xf numFmtId="0" fontId="0" fillId="0" borderId="21" xfId="0" applyBorder="1" applyAlignment="1">
      <alignment wrapText="1"/>
    </xf>
    <xf numFmtId="0" fontId="0" fillId="0" borderId="25" xfId="0" applyBorder="1" applyAlignment="1">
      <alignment wrapText="1"/>
    </xf>
    <xf numFmtId="0" fontId="0" fillId="0" borderId="26" xfId="0" applyBorder="1" applyAlignment="1">
      <alignment wrapText="1"/>
    </xf>
    <xf numFmtId="0" fontId="38" fillId="0" borderId="0" xfId="0" applyFont="1" applyAlignment="1">
      <alignment vertical="top"/>
    </xf>
    <xf numFmtId="0" fontId="56" fillId="0" borderId="0" xfId="0" applyFont="1" applyAlignment="1">
      <alignment horizontal="left" vertical="top" wrapText="1"/>
    </xf>
    <xf numFmtId="0" fontId="0" fillId="0" borderId="0" xfId="0" applyAlignment="1">
      <alignment vertical="top"/>
    </xf>
    <xf numFmtId="0" fontId="32" fillId="0" borderId="0" xfId="0" applyFont="1" applyAlignment="1">
      <alignment horizontal="left" vertical="top"/>
    </xf>
    <xf numFmtId="172" fontId="3" fillId="9" borderId="46" xfId="7" applyNumberFormat="1" applyFill="1" applyBorder="1" applyAlignment="1">
      <alignment horizontal="right" vertical="center"/>
    </xf>
    <xf numFmtId="172" fontId="3" fillId="9" borderId="48" xfId="7" applyNumberFormat="1" applyFill="1" applyBorder="1" applyAlignment="1">
      <alignment horizontal="right" vertical="center"/>
    </xf>
    <xf numFmtId="167" fontId="3" fillId="9" borderId="46" xfId="7" applyNumberFormat="1" applyFill="1" applyBorder="1" applyAlignment="1">
      <alignment horizontal="right" vertical="center"/>
    </xf>
    <xf numFmtId="167" fontId="3" fillId="9" borderId="48" xfId="7" applyNumberFormat="1" applyFill="1" applyBorder="1" applyAlignment="1">
      <alignment horizontal="right" vertical="center"/>
    </xf>
    <xf numFmtId="167" fontId="7" fillId="9" borderId="35" xfId="7" applyNumberFormat="1" applyFont="1" applyFill="1" applyBorder="1" applyAlignment="1">
      <alignment horizontal="center" vertical="center"/>
    </xf>
    <xf numFmtId="167" fontId="7" fillId="9" borderId="21" xfId="7" applyNumberFormat="1" applyFont="1" applyFill="1" applyBorder="1" applyAlignment="1">
      <alignment horizontal="center" vertical="center"/>
    </xf>
    <xf numFmtId="167" fontId="7" fillId="9" borderId="23" xfId="7" applyNumberFormat="1" applyFont="1" applyFill="1" applyBorder="1" applyAlignment="1">
      <alignment horizontal="center" vertical="center"/>
    </xf>
    <xf numFmtId="167" fontId="7" fillId="9" borderId="19" xfId="7" applyNumberFormat="1" applyFont="1" applyFill="1" applyBorder="1" applyAlignment="1">
      <alignment horizontal="center" vertical="center"/>
    </xf>
    <xf numFmtId="167" fontId="7" fillId="9" borderId="25" xfId="7" applyNumberFormat="1" applyFont="1" applyFill="1" applyBorder="1" applyAlignment="1">
      <alignment horizontal="center" vertical="center"/>
    </xf>
    <xf numFmtId="167" fontId="7" fillId="9" borderId="26" xfId="7" applyNumberFormat="1" applyFont="1" applyFill="1" applyBorder="1" applyAlignment="1">
      <alignment horizontal="center" vertical="center"/>
    </xf>
    <xf numFmtId="0" fontId="4" fillId="0" borderId="80" xfId="7" applyFont="1" applyBorder="1" applyAlignment="1">
      <alignment horizontal="left" vertical="top" wrapText="1"/>
    </xf>
    <xf numFmtId="0" fontId="4" fillId="0" borderId="81" xfId="7" applyFont="1" applyBorder="1" applyAlignment="1">
      <alignment horizontal="left" vertical="top" wrapText="1"/>
    </xf>
    <xf numFmtId="0" fontId="4" fillId="0" borderId="82" xfId="7" applyFont="1" applyBorder="1" applyAlignment="1">
      <alignment horizontal="left" vertical="top" wrapText="1"/>
    </xf>
    <xf numFmtId="0" fontId="3" fillId="0" borderId="28" xfId="0" applyFont="1" applyBorder="1" applyAlignment="1">
      <alignment horizontal="left" vertical="top"/>
    </xf>
    <xf numFmtId="0" fontId="3" fillId="0" borderId="21" xfId="0" applyFont="1" applyBorder="1" applyAlignment="1">
      <alignment horizontal="left" vertical="top"/>
    </xf>
    <xf numFmtId="0" fontId="3" fillId="0" borderId="46" xfId="0" applyFont="1" applyBorder="1" applyAlignment="1">
      <alignment vertical="top" wrapText="1"/>
    </xf>
    <xf numFmtId="0" fontId="3" fillId="0" borderId="48" xfId="0" applyFont="1" applyBorder="1" applyAlignment="1">
      <alignment vertical="top" wrapText="1"/>
    </xf>
    <xf numFmtId="167" fontId="3" fillId="0" borderId="43" xfId="7" applyNumberFormat="1" applyBorder="1" applyAlignment="1">
      <alignment horizontal="right" vertical="center"/>
    </xf>
    <xf numFmtId="167" fontId="3" fillId="0" borderId="26" xfId="7" applyNumberFormat="1" applyBorder="1" applyAlignment="1">
      <alignment horizontal="right" vertical="center"/>
    </xf>
    <xf numFmtId="0" fontId="3" fillId="0" borderId="32" xfId="7" applyBorder="1" applyAlignment="1">
      <alignment horizontal="left" vertical="top" wrapText="1"/>
    </xf>
    <xf numFmtId="0" fontId="3" fillId="6" borderId="0" xfId="7" applyFill="1" applyBorder="1" applyAlignment="1">
      <alignment horizontal="left" vertical="top" wrapText="1"/>
    </xf>
    <xf numFmtId="49" fontId="3" fillId="7" borderId="22" xfId="7" applyNumberFormat="1" applyFill="1" applyBorder="1" applyAlignment="1" applyProtection="1">
      <alignment horizontal="left" vertical="top"/>
      <protection locked="0"/>
    </xf>
    <xf numFmtId="49" fontId="3" fillId="7" borderId="31" xfId="7" applyNumberFormat="1" applyFill="1" applyBorder="1" applyAlignment="1" applyProtection="1">
      <alignment horizontal="left" vertical="top"/>
      <protection locked="0"/>
    </xf>
    <xf numFmtId="49" fontId="3" fillId="7" borderId="32" xfId="7" applyNumberFormat="1" applyFill="1" applyBorder="1" applyAlignment="1" applyProtection="1">
      <alignment horizontal="left" vertical="top"/>
      <protection locked="0"/>
    </xf>
    <xf numFmtId="166" fontId="32" fillId="0" borderId="0" xfId="5" applyFont="1" applyFill="1" applyAlignment="1">
      <alignment horizontal="right" vertical="top" wrapText="1"/>
    </xf>
    <xf numFmtId="49" fontId="3" fillId="7" borderId="18" xfId="7" applyNumberFormat="1" applyFill="1" applyAlignment="1" applyProtection="1">
      <alignment horizontal="left" vertical="top"/>
      <protection locked="0"/>
    </xf>
    <xf numFmtId="0" fontId="3" fillId="6" borderId="0" xfId="0" applyFont="1" applyFill="1" applyAlignment="1">
      <alignment horizontal="left" vertical="top" wrapText="1"/>
    </xf>
    <xf numFmtId="0" fontId="0" fillId="0" borderId="42" xfId="0" applyBorder="1" applyAlignment="1">
      <alignment vertical="top"/>
    </xf>
    <xf numFmtId="49" fontId="3" fillId="8" borderId="22" xfId="7" applyNumberFormat="1" applyFill="1" applyBorder="1" applyAlignment="1" applyProtection="1">
      <alignment horizontal="left" vertical="top" wrapText="1"/>
      <protection locked="0"/>
    </xf>
    <xf numFmtId="49" fontId="3" fillId="8" borderId="31" xfId="7" applyNumberFormat="1" applyFill="1" applyBorder="1" applyAlignment="1" applyProtection="1">
      <alignment horizontal="left" vertical="top" wrapText="1"/>
      <protection locked="0"/>
    </xf>
    <xf numFmtId="49" fontId="3" fillId="8" borderId="32" xfId="7" applyNumberFormat="1" applyFill="1" applyBorder="1" applyAlignment="1" applyProtection="1">
      <alignment horizontal="left" vertical="top" wrapText="1"/>
      <protection locked="0"/>
    </xf>
    <xf numFmtId="0" fontId="3" fillId="12" borderId="49" xfId="6" applyBorder="1" applyAlignment="1" applyProtection="1">
      <alignment horizontal="left" vertical="top" wrapText="1"/>
      <protection locked="0"/>
    </xf>
    <xf numFmtId="0" fontId="3" fillId="12" borderId="27" xfId="6" applyBorder="1" applyAlignment="1" applyProtection="1">
      <alignment horizontal="left" vertical="top" wrapText="1"/>
      <protection locked="0"/>
    </xf>
    <xf numFmtId="0" fontId="0" fillId="0" borderId="27" xfId="0" applyBorder="1" applyAlignment="1" applyProtection="1">
      <alignment wrapText="1"/>
      <protection locked="0"/>
    </xf>
    <xf numFmtId="0" fontId="0" fillId="0" borderId="50" xfId="0" applyBorder="1" applyAlignment="1" applyProtection="1">
      <alignment wrapText="1"/>
      <protection locked="0"/>
    </xf>
    <xf numFmtId="0" fontId="3" fillId="12" borderId="33" xfId="6" applyBorder="1" applyAlignment="1" applyProtection="1">
      <alignment horizontal="left" vertical="top" wrapText="1"/>
      <protection locked="0"/>
    </xf>
    <xf numFmtId="0" fontId="3" fillId="12" borderId="0" xfId="6" applyAlignment="1" applyProtection="1">
      <alignment horizontal="left" vertical="top" wrapText="1"/>
      <protection locked="0"/>
    </xf>
    <xf numFmtId="0" fontId="0" fillId="0" borderId="0" xfId="0" applyAlignment="1" applyProtection="1">
      <alignment wrapText="1"/>
      <protection locked="0"/>
    </xf>
    <xf numFmtId="0" fontId="0" fillId="0" borderId="96" xfId="0" applyBorder="1" applyAlignment="1" applyProtection="1">
      <alignment wrapText="1"/>
      <protection locked="0"/>
    </xf>
    <xf numFmtId="0" fontId="0" fillId="0" borderId="41" xfId="0" applyBorder="1" applyAlignment="1" applyProtection="1">
      <alignment wrapText="1"/>
      <protection locked="0"/>
    </xf>
    <xf numFmtId="0" fontId="0" fillId="0" borderId="29" xfId="0" applyBorder="1" applyAlignment="1" applyProtection="1">
      <alignment wrapText="1"/>
      <protection locked="0"/>
    </xf>
    <xf numFmtId="0" fontId="0" fillId="0" borderId="30" xfId="0" applyBorder="1" applyAlignment="1" applyProtection="1">
      <alignment wrapText="1"/>
      <protection locked="0"/>
    </xf>
    <xf numFmtId="49" fontId="3" fillId="7" borderId="49" xfId="7" applyNumberFormat="1" applyFill="1" applyBorder="1" applyAlignment="1" applyProtection="1">
      <alignment horizontal="left" vertical="top" wrapText="1"/>
      <protection locked="0"/>
    </xf>
    <xf numFmtId="0" fontId="0" fillId="7" borderId="27" xfId="0" applyFill="1" applyBorder="1" applyAlignment="1" applyProtection="1">
      <alignment vertical="top" wrapText="1"/>
      <protection locked="0"/>
    </xf>
    <xf numFmtId="0" fontId="0" fillId="7" borderId="33" xfId="0" applyFill="1" applyBorder="1" applyAlignment="1" applyProtection="1">
      <alignment vertical="top" wrapText="1"/>
      <protection locked="0"/>
    </xf>
    <xf numFmtId="0" fontId="0" fillId="7" borderId="0" xfId="0" applyFill="1" applyAlignment="1" applyProtection="1">
      <alignment vertical="top" wrapText="1"/>
      <protection locked="0"/>
    </xf>
    <xf numFmtId="0" fontId="0" fillId="7" borderId="41" xfId="0" applyFill="1" applyBorder="1" applyAlignment="1" applyProtection="1">
      <alignment vertical="top" wrapText="1"/>
      <protection locked="0"/>
    </xf>
    <xf numFmtId="0" fontId="0" fillId="7" borderId="29" xfId="0" applyFill="1" applyBorder="1" applyAlignment="1" applyProtection="1">
      <alignment vertical="top" wrapText="1"/>
      <protection locked="0"/>
    </xf>
    <xf numFmtId="0" fontId="3" fillId="0" borderId="22" xfId="7" applyBorder="1" applyAlignment="1">
      <alignment horizontal="left" vertical="top"/>
    </xf>
    <xf numFmtId="0" fontId="3" fillId="0" borderId="31" xfId="7" applyBorder="1" applyAlignment="1">
      <alignment horizontal="left" vertical="top"/>
    </xf>
    <xf numFmtId="0" fontId="3" fillId="0" borderId="32" xfId="7" applyBorder="1" applyAlignment="1">
      <alignment horizontal="left" vertical="top"/>
    </xf>
    <xf numFmtId="49" fontId="3" fillId="8" borderId="49" xfId="7" applyNumberFormat="1" applyFill="1" applyBorder="1" applyAlignment="1" applyProtection="1">
      <alignment horizontal="left" vertical="top"/>
      <protection locked="0"/>
    </xf>
    <xf numFmtId="49" fontId="3" fillId="8" borderId="27" xfId="7" applyNumberFormat="1" applyFill="1" applyBorder="1" applyAlignment="1" applyProtection="1">
      <alignment horizontal="left" vertical="top"/>
      <protection locked="0"/>
    </xf>
    <xf numFmtId="49" fontId="3" fillId="8" borderId="50" xfId="7" applyNumberFormat="1" applyFill="1" applyBorder="1" applyAlignment="1" applyProtection="1">
      <alignment horizontal="left" vertical="top"/>
      <protection locked="0"/>
    </xf>
    <xf numFmtId="49" fontId="3" fillId="8" borderId="41" xfId="7" applyNumberFormat="1" applyFill="1" applyBorder="1" applyAlignment="1" applyProtection="1">
      <alignment horizontal="left" vertical="top"/>
      <protection locked="0"/>
    </xf>
    <xf numFmtId="49" fontId="3" fillId="8" borderId="29" xfId="7" applyNumberFormat="1" applyFill="1" applyBorder="1" applyAlignment="1" applyProtection="1">
      <alignment horizontal="left" vertical="top"/>
      <protection locked="0"/>
    </xf>
    <xf numFmtId="49" fontId="3" fillId="8" borderId="30" xfId="7" applyNumberFormat="1" applyFill="1" applyBorder="1" applyAlignment="1" applyProtection="1">
      <alignment horizontal="left" vertical="top"/>
      <protection locked="0"/>
    </xf>
    <xf numFmtId="0" fontId="4" fillId="0" borderId="0" xfId="0" applyFont="1" applyAlignment="1">
      <alignment horizontal="right" vertical="top" wrapText="1"/>
    </xf>
    <xf numFmtId="0" fontId="0" fillId="0" borderId="50" xfId="0" applyBorder="1" applyAlignment="1">
      <alignment vertical="top" wrapText="1"/>
    </xf>
    <xf numFmtId="0" fontId="3" fillId="0" borderId="41" xfId="7" applyBorder="1" applyAlignment="1">
      <alignment horizontal="left" vertical="top" wrapText="1"/>
    </xf>
    <xf numFmtId="0" fontId="3" fillId="0" borderId="29" xfId="7" applyBorder="1" applyAlignment="1">
      <alignment horizontal="left" vertical="top" wrapText="1"/>
    </xf>
    <xf numFmtId="0" fontId="0" fillId="0" borderId="30" xfId="0" applyBorder="1" applyAlignment="1">
      <alignment vertical="top" wrapText="1"/>
    </xf>
    <xf numFmtId="0" fontId="28" fillId="7" borderId="46" xfId="0" applyFont="1" applyFill="1" applyBorder="1" applyAlignment="1" applyProtection="1">
      <alignment vertical="top" wrapText="1"/>
      <protection locked="0"/>
    </xf>
    <xf numFmtId="0" fontId="28" fillId="7" borderId="47" xfId="0" applyFont="1" applyFill="1" applyBorder="1" applyAlignment="1" applyProtection="1">
      <alignment vertical="top" wrapText="1"/>
      <protection locked="0"/>
    </xf>
    <xf numFmtId="0" fontId="28" fillId="7" borderId="48" xfId="0" applyFont="1" applyFill="1" applyBorder="1" applyAlignment="1" applyProtection="1">
      <alignment vertical="top" wrapText="1"/>
      <protection locked="0"/>
    </xf>
    <xf numFmtId="0" fontId="3" fillId="0" borderId="31" xfId="0" applyFont="1" applyBorder="1" applyAlignment="1">
      <alignment horizontal="left" vertical="center" wrapText="1"/>
    </xf>
    <xf numFmtId="174" fontId="30" fillId="7" borderId="7" xfId="9" applyNumberFormat="1" applyFont="1" applyFill="1" applyBorder="1" applyAlignment="1" applyProtection="1">
      <alignment vertical="center"/>
      <protection locked="0"/>
    </xf>
    <xf numFmtId="174" fontId="30" fillId="7" borderId="14" xfId="9" applyNumberFormat="1" applyFont="1" applyFill="1" applyBorder="1" applyAlignment="1" applyProtection="1">
      <alignment vertical="center"/>
      <protection locked="0"/>
    </xf>
    <xf numFmtId="0" fontId="16" fillId="15" borderId="14" xfId="0" applyFont="1" applyFill="1" applyBorder="1" applyAlignment="1" applyProtection="1">
      <alignment vertical="top" wrapText="1"/>
      <protection locked="0"/>
    </xf>
    <xf numFmtId="0" fontId="16" fillId="15" borderId="14" xfId="0" applyFont="1" applyFill="1" applyBorder="1" applyAlignment="1">
      <alignment vertical="top" wrapText="1"/>
    </xf>
    <xf numFmtId="0" fontId="3" fillId="0" borderId="73" xfId="0" applyFont="1" applyBorder="1" applyAlignment="1">
      <alignment horizontal="left" vertical="center" wrapText="1"/>
    </xf>
    <xf numFmtId="0" fontId="0" fillId="0" borderId="73" xfId="0" applyBorder="1" applyAlignment="1">
      <alignment horizontal="left" vertical="center" wrapText="1"/>
    </xf>
    <xf numFmtId="170" fontId="4" fillId="0" borderId="54" xfId="0" applyNumberFormat="1" applyFont="1" applyBorder="1" applyAlignment="1">
      <alignment vertical="center"/>
    </xf>
    <xf numFmtId="0" fontId="4" fillId="0" borderId="55" xfId="0" applyFont="1" applyBorder="1" applyAlignment="1">
      <alignment vertical="center"/>
    </xf>
    <xf numFmtId="0" fontId="4" fillId="0" borderId="69" xfId="0" applyFont="1" applyBorder="1" applyAlignment="1">
      <alignment horizontal="left" vertical="top" wrapText="1"/>
    </xf>
    <xf numFmtId="0" fontId="25" fillId="9" borderId="54" xfId="9" applyFont="1" applyFill="1" applyBorder="1" applyAlignment="1">
      <alignment horizontal="right" vertical="center"/>
    </xf>
    <xf numFmtId="0" fontId="25" fillId="9" borderId="55" xfId="9" applyFont="1" applyFill="1" applyBorder="1" applyAlignment="1">
      <alignment horizontal="right" vertical="center"/>
    </xf>
    <xf numFmtId="0" fontId="33" fillId="0" borderId="0" xfId="0" applyFont="1" applyAlignment="1">
      <alignment horizontal="right" vertical="top"/>
    </xf>
    <xf numFmtId="0" fontId="8" fillId="0" borderId="45" xfId="0" applyFont="1" applyBorder="1" applyAlignment="1">
      <alignment vertical="top" wrapText="1"/>
    </xf>
    <xf numFmtId="0" fontId="3" fillId="0" borderId="69" xfId="0" applyFont="1" applyBorder="1" applyAlignment="1">
      <alignment vertical="top" wrapText="1"/>
    </xf>
    <xf numFmtId="0" fontId="3" fillId="0" borderId="45" xfId="0" applyFont="1" applyBorder="1" applyAlignment="1">
      <alignment vertical="top" wrapText="1"/>
    </xf>
    <xf numFmtId="0" fontId="3" fillId="0" borderId="72" xfId="0" applyFont="1" applyBorder="1" applyAlignment="1">
      <alignment vertical="top" wrapText="1"/>
    </xf>
    <xf numFmtId="0" fontId="3" fillId="0" borderId="73" xfId="0" applyFont="1" applyBorder="1" applyAlignment="1">
      <alignment vertical="top" wrapText="1"/>
    </xf>
    <xf numFmtId="0" fontId="3" fillId="0" borderId="74" xfId="0" applyFont="1" applyBorder="1" applyAlignment="1">
      <alignment vertical="top" wrapText="1"/>
    </xf>
    <xf numFmtId="0" fontId="52" fillId="0" borderId="23" xfId="0" applyFont="1"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4" fillId="0" borderId="0" xfId="7" applyFont="1" applyBorder="1" applyAlignment="1">
      <alignment horizontal="left" vertical="top" wrapText="1"/>
    </xf>
    <xf numFmtId="167" fontId="3" fillId="0" borderId="0" xfId="7" applyNumberFormat="1" applyBorder="1" applyAlignment="1">
      <alignment horizontal="right" vertical="top"/>
    </xf>
    <xf numFmtId="0" fontId="7" fillId="7" borderId="45" xfId="0" applyFont="1" applyFill="1" applyBorder="1" applyAlignment="1" applyProtection="1">
      <alignment vertical="top" wrapText="1"/>
      <protection locked="0"/>
    </xf>
    <xf numFmtId="0" fontId="0" fillId="7" borderId="0" xfId="0" applyFill="1" applyAlignment="1" applyProtection="1">
      <alignment wrapText="1"/>
      <protection locked="0"/>
    </xf>
    <xf numFmtId="0" fontId="0" fillId="7" borderId="69" xfId="0" applyFill="1" applyBorder="1" applyAlignment="1" applyProtection="1">
      <alignment wrapText="1"/>
      <protection locked="0"/>
    </xf>
    <xf numFmtId="0" fontId="0" fillId="7" borderId="45" xfId="0" applyFill="1" applyBorder="1" applyAlignment="1" applyProtection="1">
      <alignment wrapText="1"/>
      <protection locked="0"/>
    </xf>
    <xf numFmtId="0" fontId="0" fillId="7" borderId="72" xfId="0" applyFill="1" applyBorder="1" applyAlignment="1" applyProtection="1">
      <alignment wrapText="1"/>
      <protection locked="0"/>
    </xf>
    <xf numFmtId="0" fontId="0" fillId="7" borderId="73" xfId="0" applyFill="1" applyBorder="1" applyAlignment="1" applyProtection="1">
      <alignment wrapText="1"/>
      <protection locked="0"/>
    </xf>
    <xf numFmtId="0" fontId="0" fillId="7" borderId="74" xfId="0" applyFill="1" applyBorder="1" applyAlignment="1" applyProtection="1">
      <alignment wrapText="1"/>
      <protection locked="0"/>
    </xf>
    <xf numFmtId="49" fontId="3" fillId="0" borderId="0" xfId="7" applyNumberFormat="1" applyFill="1" applyBorder="1" applyAlignment="1" applyProtection="1">
      <alignment horizontal="left" vertical="top" wrapText="1"/>
      <protection locked="0"/>
    </xf>
    <xf numFmtId="0" fontId="3" fillId="0" borderId="0" xfId="7" applyFill="1" applyBorder="1" applyAlignment="1">
      <alignment horizontal="left" vertical="top"/>
    </xf>
    <xf numFmtId="49" fontId="3" fillId="0" borderId="0" xfId="7" applyNumberFormat="1" applyFill="1" applyBorder="1" applyAlignment="1" applyProtection="1">
      <alignment horizontal="left" vertical="top"/>
      <protection locked="0"/>
    </xf>
    <xf numFmtId="0" fontId="39" fillId="0" borderId="0" xfId="46" applyFont="1" applyAlignment="1">
      <alignment horizontal="right" vertical="top" wrapText="1"/>
    </xf>
    <xf numFmtId="0" fontId="3" fillId="0" borderId="0" xfId="7" applyFill="1" applyBorder="1" applyAlignment="1">
      <alignment horizontal="left" vertical="top" wrapText="1"/>
    </xf>
    <xf numFmtId="0" fontId="3" fillId="0" borderId="0" xfId="46" applyAlignment="1">
      <alignment vertical="top" wrapText="1"/>
    </xf>
    <xf numFmtId="0" fontId="28" fillId="0" borderId="0" xfId="46" applyFont="1" applyAlignment="1" applyProtection="1">
      <alignment vertical="top" wrapText="1"/>
      <protection locked="0"/>
    </xf>
    <xf numFmtId="0" fontId="3" fillId="0" borderId="0" xfId="46" applyAlignment="1">
      <alignment horizontal="left" vertical="center" wrapText="1"/>
    </xf>
    <xf numFmtId="0" fontId="3" fillId="0" borderId="0" xfId="46" applyAlignment="1">
      <alignment vertical="top"/>
    </xf>
    <xf numFmtId="0" fontId="3" fillId="0" borderId="0" xfId="6" applyFill="1" applyBorder="1" applyAlignment="1" applyProtection="1">
      <alignment horizontal="left" vertical="top" wrapText="1"/>
      <protection locked="0"/>
    </xf>
    <xf numFmtId="0" fontId="3" fillId="0" borderId="0" xfId="46" applyAlignment="1" applyProtection="1">
      <alignment wrapText="1"/>
      <protection locked="0"/>
    </xf>
    <xf numFmtId="0" fontId="5" fillId="0" borderId="0" xfId="46" applyFont="1" applyAlignment="1">
      <alignment horizontal="left" vertical="top" wrapText="1"/>
    </xf>
    <xf numFmtId="0" fontId="3" fillId="0" borderId="0" xfId="46" applyAlignment="1">
      <alignment horizontal="left" vertical="top" wrapText="1"/>
    </xf>
    <xf numFmtId="0" fontId="56" fillId="0" borderId="0" xfId="46" applyFont="1" applyAlignment="1">
      <alignment horizontal="left" vertical="top" wrapText="1"/>
    </xf>
    <xf numFmtId="166" fontId="32" fillId="0" borderId="0" xfId="5" applyFont="1" applyFill="1" applyBorder="1" applyAlignment="1">
      <alignment horizontal="right" vertical="top" wrapText="1"/>
    </xf>
    <xf numFmtId="0" fontId="3" fillId="0" borderId="0" xfId="46" applyAlignment="1" applyProtection="1">
      <alignment vertical="top" wrapText="1"/>
      <protection locked="0"/>
    </xf>
    <xf numFmtId="0" fontId="3" fillId="0" borderId="0" xfId="46" applyAlignment="1" applyProtection="1">
      <alignment horizontal="left" vertical="top" wrapText="1"/>
      <protection locked="0"/>
    </xf>
    <xf numFmtId="0" fontId="3" fillId="0" borderId="0" xfId="46" applyAlignment="1" applyProtection="1">
      <alignment horizontal="left" vertical="top"/>
      <protection locked="0"/>
    </xf>
    <xf numFmtId="0" fontId="23" fillId="0" borderId="0" xfId="46" applyFont="1" applyAlignment="1" applyProtection="1">
      <alignment vertical="top" wrapText="1"/>
      <protection locked="0"/>
    </xf>
    <xf numFmtId="0" fontId="8" fillId="0" borderId="0" xfId="46" applyFont="1" applyAlignment="1" applyProtection="1">
      <alignment vertical="top" wrapText="1"/>
      <protection locked="0"/>
    </xf>
    <xf numFmtId="0" fontId="28" fillId="0" borderId="0" xfId="46" applyFont="1" applyAlignment="1" applyProtection="1">
      <alignment horizontal="left" vertical="top" wrapText="1"/>
      <protection locked="0"/>
    </xf>
    <xf numFmtId="0" fontId="26" fillId="0" borderId="0" xfId="48" applyFont="1" applyAlignment="1">
      <alignment horizontal="left" vertical="top" wrapText="1"/>
    </xf>
    <xf numFmtId="0" fontId="4" fillId="0" borderId="0" xfId="46" applyFont="1" applyAlignment="1" applyProtection="1">
      <alignment horizontal="left" vertical="top" wrapText="1"/>
      <protection locked="0"/>
    </xf>
    <xf numFmtId="0" fontId="36" fillId="0" borderId="0" xfId="46" applyFont="1" applyAlignment="1">
      <alignment vertical="top" wrapText="1"/>
    </xf>
    <xf numFmtId="0" fontId="33" fillId="0" borderId="0" xfId="46" applyFont="1" applyAlignment="1">
      <alignment vertical="top" wrapText="1"/>
    </xf>
    <xf numFmtId="0" fontId="7" fillId="0" borderId="0" xfId="46" applyFont="1" applyAlignment="1">
      <alignment horizontal="left" vertical="top" wrapText="1"/>
    </xf>
    <xf numFmtId="166" fontId="4" fillId="0" borderId="0" xfId="5" applyFont="1" applyFill="1" applyBorder="1" applyAlignment="1">
      <alignment horizontal="center" vertical="center" wrapText="1"/>
    </xf>
    <xf numFmtId="0" fontId="4" fillId="0" borderId="0" xfId="46" applyFont="1" applyAlignment="1">
      <alignment horizontal="left" vertical="top" wrapText="1"/>
    </xf>
    <xf numFmtId="0" fontId="3" fillId="0" borderId="0" xfId="46" applyAlignment="1" applyProtection="1">
      <alignment horizontal="left" vertical="center" wrapText="1"/>
      <protection locked="0"/>
    </xf>
    <xf numFmtId="0" fontId="33" fillId="0" borderId="0" xfId="46" applyFont="1" applyAlignment="1">
      <alignment horizontal="left" vertical="top" wrapText="1"/>
    </xf>
    <xf numFmtId="0" fontId="5" fillId="0" borderId="0" xfId="46" applyFont="1" applyAlignment="1">
      <alignment horizontal="left" vertical="center" wrapText="1"/>
    </xf>
    <xf numFmtId="0" fontId="23" fillId="0" borderId="0" xfId="46" applyFont="1" applyAlignment="1">
      <alignment horizontal="left" vertical="top" wrapText="1"/>
    </xf>
    <xf numFmtId="0" fontId="23" fillId="0" borderId="0" xfId="46" applyFont="1" applyAlignment="1" applyProtection="1">
      <alignment horizontal="left" vertical="top" wrapText="1"/>
      <protection locked="0"/>
    </xf>
    <xf numFmtId="0" fontId="3" fillId="0" borderId="0" xfId="7" applyFill="1" applyBorder="1" applyAlignment="1" applyProtection="1">
      <alignment horizontal="left" vertical="top" wrapText="1"/>
      <protection locked="0"/>
    </xf>
    <xf numFmtId="166" fontId="3" fillId="0" borderId="0" xfId="7" applyNumberFormat="1" applyFill="1" applyBorder="1" applyAlignment="1" applyProtection="1">
      <alignment horizontal="right" vertical="center" wrapText="1"/>
      <protection locked="0"/>
    </xf>
    <xf numFmtId="166" fontId="3" fillId="0" borderId="0" xfId="46" applyNumberFormat="1" applyAlignment="1" applyProtection="1">
      <alignment horizontal="right" vertical="center" wrapText="1"/>
      <protection locked="0"/>
    </xf>
    <xf numFmtId="166" fontId="3" fillId="0" borderId="0" xfId="5" applyFill="1" applyBorder="1" applyAlignment="1">
      <alignment horizontal="right" vertical="center" wrapText="1"/>
    </xf>
    <xf numFmtId="166" fontId="3" fillId="0" borderId="0" xfId="46" applyNumberFormat="1" applyAlignment="1">
      <alignment horizontal="right" vertical="center" wrapText="1"/>
    </xf>
    <xf numFmtId="0" fontId="3" fillId="0" borderId="0" xfId="46" applyAlignment="1">
      <alignment horizontal="center" vertical="top"/>
    </xf>
    <xf numFmtId="0" fontId="9" fillId="0" borderId="0" xfId="46" applyFont="1" applyAlignment="1">
      <alignment horizontal="center" vertical="top"/>
    </xf>
    <xf numFmtId="0" fontId="9" fillId="0" borderId="0" xfId="46" applyFont="1" applyAlignment="1">
      <alignment horizontal="right" vertical="center"/>
    </xf>
    <xf numFmtId="0" fontId="3" fillId="0" borderId="0" xfId="46" applyAlignment="1">
      <alignment horizontal="right" vertical="center"/>
    </xf>
    <xf numFmtId="166" fontId="4" fillId="0" borderId="0" xfId="5" applyFont="1" applyFill="1" applyBorder="1" applyAlignment="1">
      <alignment horizontal="right" vertical="center" wrapText="1"/>
    </xf>
    <xf numFmtId="166" fontId="4" fillId="0" borderId="0" xfId="46" applyNumberFormat="1" applyFont="1" applyAlignment="1">
      <alignment horizontal="right" vertical="center"/>
    </xf>
    <xf numFmtId="0" fontId="7" fillId="0" borderId="0" xfId="46" applyFont="1" applyAlignment="1">
      <alignment horizontal="left" vertical="center" wrapText="1"/>
    </xf>
    <xf numFmtId="0" fontId="16" fillId="0" borderId="0" xfId="7" applyFont="1" applyFill="1" applyBorder="1" applyAlignment="1" applyProtection="1">
      <alignment horizontal="left" vertical="top" wrapText="1"/>
      <protection locked="0"/>
    </xf>
    <xf numFmtId="0" fontId="12" fillId="0" borderId="0" xfId="7" applyFont="1" applyFill="1" applyBorder="1" applyAlignment="1" applyProtection="1">
      <alignment horizontal="left" vertical="top" wrapText="1"/>
      <protection locked="0"/>
    </xf>
    <xf numFmtId="166" fontId="3" fillId="0" borderId="0" xfId="7" applyNumberFormat="1" applyFill="1" applyBorder="1" applyAlignment="1" applyProtection="1">
      <alignment vertical="top" wrapText="1"/>
      <protection locked="0"/>
    </xf>
    <xf numFmtId="166" fontId="3" fillId="0" borderId="0" xfId="46" applyNumberFormat="1" applyAlignment="1" applyProtection="1">
      <alignment vertical="top" wrapText="1"/>
      <protection locked="0"/>
    </xf>
    <xf numFmtId="166" fontId="3" fillId="0" borderId="0" xfId="5" applyFill="1" applyBorder="1" applyAlignment="1">
      <alignment horizontal="right" vertical="top" wrapText="1"/>
    </xf>
    <xf numFmtId="166" fontId="3" fillId="0" borderId="0" xfId="46" applyNumberFormat="1" applyAlignment="1">
      <alignment horizontal="right" vertical="top" wrapText="1"/>
    </xf>
    <xf numFmtId="14" fontId="4" fillId="0" borderId="0" xfId="7" applyNumberFormat="1" applyFont="1" applyFill="1" applyBorder="1" applyAlignment="1" applyProtection="1">
      <alignment horizontal="left" vertical="center" wrapText="1"/>
      <protection locked="0"/>
    </xf>
    <xf numFmtId="0" fontId="62" fillId="0" borderId="0" xfId="46" quotePrefix="1" applyFont="1" applyAlignment="1">
      <alignment horizontal="center" vertical="center" wrapText="1"/>
    </xf>
    <xf numFmtId="0" fontId="3" fillId="0" borderId="0" xfId="46" applyAlignment="1">
      <alignment horizontal="left" vertical="top"/>
    </xf>
    <xf numFmtId="14" fontId="3" fillId="0" borderId="0" xfId="7" applyNumberFormat="1" applyFill="1" applyBorder="1" applyAlignment="1" applyProtection="1">
      <alignment horizontal="left" vertical="center" wrapText="1"/>
      <protection locked="0"/>
    </xf>
    <xf numFmtId="14" fontId="3" fillId="0" borderId="0" xfId="7" applyNumberFormat="1" applyFill="1" applyBorder="1" applyAlignment="1" applyProtection="1">
      <alignment horizontal="left" vertical="top" wrapText="1"/>
      <protection locked="0"/>
    </xf>
    <xf numFmtId="0" fontId="3" fillId="0" borderId="0" xfId="11" applyFont="1" applyFill="1" applyBorder="1" applyAlignment="1">
      <alignment horizontal="left" vertical="top" wrapText="1"/>
    </xf>
    <xf numFmtId="0" fontId="3" fillId="0" borderId="0" xfId="7" applyFill="1" applyBorder="1" applyAlignment="1" applyProtection="1">
      <alignment horizontal="left" vertical="top"/>
      <protection locked="0"/>
    </xf>
    <xf numFmtId="0" fontId="60" fillId="0" borderId="0" xfId="47" applyFont="1" applyAlignment="1">
      <alignment horizontal="left" vertical="top" wrapText="1"/>
    </xf>
    <xf numFmtId="0" fontId="3" fillId="0" borderId="0" xfId="46" applyAlignment="1">
      <alignment horizontal="left" wrapText="1"/>
    </xf>
    <xf numFmtId="168" fontId="3" fillId="0" borderId="0" xfId="7" applyNumberFormat="1" applyFill="1" applyBorder="1" applyAlignment="1" applyProtection="1">
      <alignment horizontal="left" vertical="top" wrapText="1"/>
      <protection locked="0"/>
    </xf>
    <xf numFmtId="0" fontId="60" fillId="0" borderId="99" xfId="47" applyFont="1" applyBorder="1" applyAlignment="1">
      <alignment horizontal="left" vertical="center"/>
    </xf>
    <xf numFmtId="0" fontId="3" fillId="0" borderId="99" xfId="46" applyBorder="1" applyAlignment="1">
      <alignment vertical="center"/>
    </xf>
    <xf numFmtId="0" fontId="59" fillId="0" borderId="0" xfId="46" applyFont="1" applyAlignment="1">
      <alignment horizontal="center"/>
    </xf>
    <xf numFmtId="0" fontId="3" fillId="0" borderId="0" xfId="46"/>
    <xf numFmtId="0" fontId="59" fillId="0" borderId="0" xfId="47" applyFont="1" applyAlignment="1">
      <alignment horizontal="center"/>
    </xf>
    <xf numFmtId="0" fontId="59" fillId="0" borderId="0" xfId="46" applyFont="1" applyAlignment="1">
      <alignment horizontal="center" vertical="center" wrapText="1"/>
    </xf>
    <xf numFmtId="0" fontId="60" fillId="0" borderId="0" xfId="47" applyFont="1" applyAlignment="1">
      <alignment horizontal="center"/>
    </xf>
    <xf numFmtId="0" fontId="21" fillId="0" borderId="0" xfId="47" applyFont="1" applyAlignment="1">
      <alignment horizontal="center" vertical="center"/>
    </xf>
    <xf numFmtId="49" fontId="3" fillId="0" borderId="0" xfId="7" applyNumberFormat="1" applyFill="1" applyBorder="1" applyAlignment="1" applyProtection="1">
      <alignment horizontal="left" vertical="top" wrapText="1"/>
    </xf>
    <xf numFmtId="0" fontId="3" fillId="0" borderId="0" xfId="7" applyFill="1" applyBorder="1" applyAlignment="1" applyProtection="1">
      <alignment horizontal="left" vertical="top"/>
    </xf>
    <xf numFmtId="49" fontId="3" fillId="0" borderId="0" xfId="7" applyNumberFormat="1" applyFill="1" applyBorder="1" applyAlignment="1" applyProtection="1">
      <alignment horizontal="left" vertical="top"/>
    </xf>
    <xf numFmtId="0" fontId="3" fillId="0" borderId="0" xfId="7" applyFill="1" applyBorder="1" applyAlignment="1" applyProtection="1">
      <alignment horizontal="left" vertical="top" wrapText="1"/>
    </xf>
    <xf numFmtId="0" fontId="28" fillId="0" borderId="0" xfId="46" applyFont="1" applyAlignment="1">
      <alignment vertical="top" wrapText="1"/>
    </xf>
    <xf numFmtId="0" fontId="3" fillId="0" borderId="0" xfId="6" applyFill="1" applyBorder="1" applyAlignment="1" applyProtection="1">
      <alignment horizontal="left" vertical="top" wrapText="1"/>
    </xf>
    <xf numFmtId="0" fontId="3" fillId="0" borderId="0" xfId="46" applyAlignment="1">
      <alignment wrapText="1"/>
    </xf>
    <xf numFmtId="166" fontId="32" fillId="0" borderId="0" xfId="5" applyFont="1" applyFill="1" applyBorder="1" applyAlignment="1" applyProtection="1">
      <alignment horizontal="right" vertical="top" wrapText="1"/>
    </xf>
    <xf numFmtId="0" fontId="23" fillId="0" borderId="0" xfId="46" applyFont="1" applyAlignment="1">
      <alignment vertical="top" wrapText="1"/>
    </xf>
    <xf numFmtId="0" fontId="8" fillId="0" borderId="0" xfId="46" applyFont="1" applyAlignment="1">
      <alignment vertical="top" wrapText="1"/>
    </xf>
    <xf numFmtId="0" fontId="28" fillId="0" borderId="0" xfId="46" applyFont="1" applyAlignment="1">
      <alignment horizontal="left" vertical="top" wrapText="1"/>
    </xf>
    <xf numFmtId="166" fontId="4" fillId="0" borderId="0" xfId="5" applyFont="1" applyFill="1" applyBorder="1" applyAlignment="1" applyProtection="1">
      <alignment horizontal="center" vertical="center" wrapText="1"/>
    </xf>
    <xf numFmtId="166" fontId="3" fillId="0" borderId="0" xfId="7" applyNumberFormat="1" applyFill="1" applyBorder="1" applyAlignment="1" applyProtection="1">
      <alignment horizontal="right" vertical="center" wrapText="1"/>
    </xf>
    <xf numFmtId="166" fontId="3" fillId="0" borderId="0" xfId="5" applyFill="1" applyBorder="1" applyAlignment="1" applyProtection="1">
      <alignment horizontal="right" vertical="center" wrapText="1"/>
    </xf>
    <xf numFmtId="166" fontId="4" fillId="0" borderId="0" xfId="5" applyFont="1" applyFill="1" applyBorder="1" applyAlignment="1" applyProtection="1">
      <alignment horizontal="right" vertical="center" wrapText="1"/>
    </xf>
    <xf numFmtId="0" fontId="16" fillId="0" borderId="0" xfId="7" applyFont="1" applyFill="1" applyBorder="1" applyAlignment="1" applyProtection="1">
      <alignment horizontal="left" vertical="top" wrapText="1"/>
    </xf>
    <xf numFmtId="0" fontId="12" fillId="0" borderId="0" xfId="7" applyFont="1" applyFill="1" applyBorder="1" applyAlignment="1" applyProtection="1">
      <alignment horizontal="left" vertical="top" wrapText="1"/>
    </xf>
    <xf numFmtId="166" fontId="3" fillId="0" borderId="0" xfId="7" applyNumberFormat="1" applyFill="1" applyBorder="1" applyAlignment="1" applyProtection="1">
      <alignment vertical="top" wrapText="1"/>
    </xf>
    <xf numFmtId="166" fontId="3" fillId="0" borderId="0" xfId="46" applyNumberFormat="1" applyAlignment="1">
      <alignment vertical="top" wrapText="1"/>
    </xf>
    <xf numFmtId="166" fontId="3" fillId="0" borderId="0" xfId="5" applyFill="1" applyBorder="1" applyAlignment="1" applyProtection="1">
      <alignment horizontal="right" vertical="top" wrapText="1"/>
    </xf>
    <xf numFmtId="14" fontId="4" fillId="0" borderId="0" xfId="7" applyNumberFormat="1" applyFont="1" applyFill="1" applyBorder="1" applyAlignment="1" applyProtection="1">
      <alignment horizontal="left" vertical="center" wrapText="1"/>
    </xf>
    <xf numFmtId="14" fontId="3" fillId="0" borderId="0" xfId="7" applyNumberFormat="1" applyFill="1" applyBorder="1" applyAlignment="1" applyProtection="1">
      <alignment horizontal="left" vertical="center" wrapText="1"/>
    </xf>
    <xf numFmtId="14" fontId="3" fillId="0" borderId="0" xfId="7" applyNumberFormat="1" applyFill="1" applyBorder="1" applyAlignment="1" applyProtection="1">
      <alignment horizontal="left" vertical="top" wrapText="1"/>
    </xf>
    <xf numFmtId="0" fontId="3" fillId="0" borderId="0" xfId="11" applyFont="1" applyFill="1" applyBorder="1" applyAlignment="1" applyProtection="1">
      <alignment horizontal="left" vertical="top" wrapText="1"/>
    </xf>
    <xf numFmtId="168" fontId="3" fillId="0" borderId="0" xfId="7" applyNumberFormat="1" applyFill="1" applyBorder="1" applyAlignment="1" applyProtection="1">
      <alignment horizontal="left" vertical="top" wrapText="1"/>
    </xf>
    <xf numFmtId="0" fontId="3" fillId="7" borderId="22" xfId="7" applyFill="1" applyBorder="1" applyAlignment="1" applyProtection="1">
      <alignment vertical="center" wrapText="1"/>
      <protection locked="0"/>
    </xf>
    <xf numFmtId="0" fontId="3" fillId="7" borderId="31" xfId="7" applyFill="1" applyBorder="1" applyAlignment="1" applyProtection="1">
      <alignment vertical="center" wrapText="1"/>
      <protection locked="0"/>
    </xf>
    <xf numFmtId="0" fontId="16" fillId="0" borderId="22" xfId="7" applyFont="1" applyFill="1" applyBorder="1" applyAlignment="1" applyProtection="1">
      <alignment horizontal="left" vertical="top" wrapText="1"/>
    </xf>
    <xf numFmtId="0" fontId="16" fillId="0" borderId="31" xfId="7" applyFont="1" applyFill="1" applyBorder="1" applyAlignment="1" applyProtection="1">
      <alignment horizontal="left" vertical="top" wrapText="1"/>
    </xf>
    <xf numFmtId="0" fontId="3" fillId="0" borderId="49" xfId="0" applyFont="1" applyBorder="1" applyAlignment="1">
      <alignment horizontal="left" vertical="top" wrapText="1"/>
    </xf>
    <xf numFmtId="0" fontId="3" fillId="0" borderId="27" xfId="0" applyFont="1" applyBorder="1" applyAlignment="1">
      <alignment horizontal="left" vertical="top" wrapText="1"/>
    </xf>
    <xf numFmtId="0" fontId="3" fillId="0" borderId="50" xfId="0" applyFont="1" applyBorder="1" applyAlignment="1">
      <alignment horizontal="left" vertical="top" wrapText="1"/>
    </xf>
    <xf numFmtId="0" fontId="3" fillId="0" borderId="41" xfId="0" applyFont="1" applyBorder="1" applyAlignment="1">
      <alignment horizontal="lef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166" fontId="3" fillId="9" borderId="22" xfId="5" applyBorder="1" applyAlignment="1">
      <alignment horizontal="right" vertical="top" wrapText="1"/>
    </xf>
    <xf numFmtId="166" fontId="3" fillId="9" borderId="32" xfId="5" applyBorder="1" applyAlignment="1">
      <alignment horizontal="right" vertical="top" wrapText="1"/>
    </xf>
    <xf numFmtId="0" fontId="4" fillId="0" borderId="0" xfId="0" applyFont="1" applyAlignment="1">
      <alignment vertical="top"/>
    </xf>
    <xf numFmtId="0" fontId="28" fillId="15" borderId="14" xfId="0" applyFont="1" applyFill="1" applyBorder="1" applyAlignment="1">
      <alignment horizontal="left" vertical="top" wrapText="1"/>
    </xf>
    <xf numFmtId="0" fontId="3" fillId="7" borderId="22" xfId="7" applyFill="1" applyBorder="1" applyAlignment="1" applyProtection="1">
      <alignment vertical="center" wrapText="1"/>
    </xf>
    <xf numFmtId="0" fontId="3" fillId="7" borderId="31" xfId="7" applyFill="1" applyBorder="1" applyAlignment="1" applyProtection="1">
      <alignment vertical="center" wrapText="1"/>
    </xf>
    <xf numFmtId="0" fontId="3" fillId="7" borderId="32" xfId="7" applyFill="1" applyBorder="1" applyAlignment="1" applyProtection="1">
      <alignment vertical="center" wrapText="1"/>
    </xf>
    <xf numFmtId="0" fontId="3" fillId="7" borderId="28" xfId="0" applyFont="1" applyFill="1" applyBorder="1" applyAlignment="1" applyProtection="1">
      <alignment vertical="top" wrapText="1"/>
      <protection locked="0"/>
    </xf>
    <xf numFmtId="0" fontId="3" fillId="7" borderId="21" xfId="0" applyFont="1" applyFill="1" applyBorder="1" applyAlignment="1" applyProtection="1">
      <alignment vertical="top" wrapText="1"/>
      <protection locked="0"/>
    </xf>
    <xf numFmtId="0" fontId="3" fillId="7" borderId="25" xfId="0" applyFont="1" applyFill="1" applyBorder="1" applyAlignment="1" applyProtection="1">
      <alignment vertical="top" wrapText="1"/>
      <protection locked="0"/>
    </xf>
    <xf numFmtId="0" fontId="3" fillId="7" borderId="43" xfId="0" applyFont="1" applyFill="1" applyBorder="1" applyAlignment="1" applyProtection="1">
      <alignment vertical="top" wrapText="1"/>
      <protection locked="0"/>
    </xf>
    <xf numFmtId="0" fontId="3" fillId="7" borderId="26" xfId="0" applyFont="1" applyFill="1" applyBorder="1" applyAlignment="1" applyProtection="1">
      <alignment vertical="top" wrapText="1"/>
      <protection locked="0"/>
    </xf>
    <xf numFmtId="0" fontId="23" fillId="15" borderId="14" xfId="0" applyFont="1" applyFill="1" applyBorder="1" applyAlignment="1">
      <alignment vertical="top" wrapText="1"/>
    </xf>
    <xf numFmtId="0" fontId="3" fillId="0" borderId="31" xfId="7" applyFill="1" applyBorder="1" applyAlignment="1" applyProtection="1">
      <alignment horizontal="left" vertical="top" wrapText="1"/>
      <protection locked="0"/>
    </xf>
    <xf numFmtId="0" fontId="3" fillId="0" borderId="32" xfId="7" applyFill="1" applyBorder="1" applyAlignment="1" applyProtection="1">
      <alignment horizontal="left" vertical="top" wrapText="1"/>
      <protection locked="0"/>
    </xf>
    <xf numFmtId="0" fontId="3" fillId="0" borderId="32" xfId="7" applyFill="1" applyBorder="1" applyAlignment="1">
      <alignment horizontal="left" vertical="top" wrapText="1"/>
    </xf>
    <xf numFmtId="0" fontId="16" fillId="0" borderId="32" xfId="7" applyFont="1" applyFill="1" applyBorder="1" applyAlignment="1" applyProtection="1">
      <alignment horizontal="left" vertical="top" wrapText="1"/>
    </xf>
    <xf numFmtId="1" fontId="3" fillId="7" borderId="22" xfId="45" applyNumberFormat="1" applyFont="1" applyFill="1" applyBorder="1" applyAlignment="1" applyProtection="1">
      <alignment vertical="center" wrapText="1"/>
    </xf>
    <xf numFmtId="1" fontId="3" fillId="7" borderId="31" xfId="45" applyNumberFormat="1" applyFont="1" applyFill="1" applyBorder="1" applyAlignment="1" applyProtection="1">
      <alignment vertical="center" wrapText="1"/>
    </xf>
    <xf numFmtId="0" fontId="3" fillId="8" borderId="13" xfId="0" applyFont="1" applyFill="1" applyBorder="1" applyAlignment="1" applyProtection="1">
      <alignment horizontal="center" vertical="top"/>
      <protection locked="0"/>
    </xf>
    <xf numFmtId="0" fontId="3" fillId="8" borderId="14" xfId="0" applyFont="1" applyFill="1" applyBorder="1" applyAlignment="1" applyProtection="1">
      <alignment horizontal="center" vertical="top"/>
      <protection locked="0"/>
    </xf>
    <xf numFmtId="0" fontId="3" fillId="0" borderId="0" xfId="6" applyFill="1" applyAlignment="1" applyProtection="1">
      <alignment horizontal="left" vertical="top" wrapText="1"/>
    </xf>
    <xf numFmtId="0" fontId="3" fillId="0" borderId="22" xfId="11" applyFont="1" applyBorder="1" applyAlignment="1">
      <alignment horizontal="left" vertical="top" wrapText="1"/>
    </xf>
    <xf numFmtId="0" fontId="3" fillId="0" borderId="32" xfId="11" applyFont="1" applyBorder="1" applyAlignment="1">
      <alignment horizontal="left" vertical="top" wrapText="1"/>
    </xf>
    <xf numFmtId="0" fontId="3" fillId="0" borderId="32" xfId="0" applyFont="1" applyBorder="1" applyAlignment="1">
      <alignment horizontal="left" vertical="top" wrapText="1"/>
    </xf>
    <xf numFmtId="0" fontId="4" fillId="0" borderId="29" xfId="0" applyFont="1" applyBorder="1" applyAlignment="1">
      <alignment horizontal="left" wrapText="1"/>
    </xf>
    <xf numFmtId="0" fontId="4" fillId="0" borderId="29" xfId="0" applyFont="1" applyBorder="1" applyAlignment="1">
      <alignment horizontal="left" vertical="top"/>
    </xf>
    <xf numFmtId="0" fontId="0" fillId="7" borderId="13" xfId="0" applyFill="1" applyBorder="1" applyAlignment="1" applyProtection="1">
      <alignment vertical="top" wrapText="1"/>
      <protection locked="0"/>
    </xf>
    <xf numFmtId="0" fontId="0" fillId="7" borderId="14" xfId="0" applyFill="1" applyBorder="1" applyAlignment="1" applyProtection="1">
      <alignment vertical="top" wrapText="1"/>
      <protection locked="0"/>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97" xfId="0" applyFont="1" applyBorder="1" applyAlignment="1">
      <alignment horizontal="center" wrapText="1"/>
    </xf>
    <xf numFmtId="0" fontId="3" fillId="8" borderId="22" xfId="7" applyNumberFormat="1" applyFill="1" applyBorder="1" applyAlignment="1" applyProtection="1">
      <alignment vertical="top"/>
      <protection locked="0"/>
    </xf>
    <xf numFmtId="0" fontId="3" fillId="8" borderId="32" xfId="7" applyNumberFormat="1" applyFill="1" applyBorder="1" applyAlignment="1" applyProtection="1">
      <alignment vertical="top"/>
      <protection locked="0"/>
    </xf>
    <xf numFmtId="0" fontId="3" fillId="7" borderId="32" xfId="7" applyFill="1" applyBorder="1" applyAlignment="1" applyProtection="1">
      <alignment vertical="center" wrapText="1"/>
      <protection locked="0"/>
    </xf>
    <xf numFmtId="0" fontId="28" fillId="7" borderId="46" xfId="0" applyFont="1" applyFill="1" applyBorder="1" applyAlignment="1">
      <alignment vertical="top" wrapText="1"/>
    </xf>
    <xf numFmtId="0" fontId="28" fillId="7" borderId="47" xfId="0" applyFont="1" applyFill="1" applyBorder="1" applyAlignment="1">
      <alignment vertical="top" wrapText="1"/>
    </xf>
    <xf numFmtId="0" fontId="28" fillId="7" borderId="48" xfId="0" applyFont="1" applyFill="1" applyBorder="1" applyAlignment="1">
      <alignment vertical="top" wrapText="1"/>
    </xf>
    <xf numFmtId="0" fontId="16" fillId="0" borderId="22" xfId="7" applyFont="1" applyFill="1" applyBorder="1" applyAlignment="1" applyProtection="1">
      <alignment vertical="top" wrapText="1"/>
    </xf>
    <xf numFmtId="0" fontId="16" fillId="0" borderId="31" xfId="7" applyFont="1" applyFill="1" applyBorder="1" applyAlignment="1" applyProtection="1">
      <alignment vertical="top" wrapText="1"/>
    </xf>
    <xf numFmtId="0" fontId="3" fillId="12" borderId="7" xfId="6" applyBorder="1" applyAlignment="1" applyProtection="1">
      <alignment horizontal="center" vertical="center" wrapText="1"/>
      <protection locked="0"/>
    </xf>
    <xf numFmtId="0" fontId="3" fillId="12" borderId="13" xfId="6" applyBorder="1" applyAlignment="1" applyProtection="1">
      <alignment horizontal="center" vertical="center" wrapText="1"/>
      <protection locked="0"/>
    </xf>
    <xf numFmtId="0" fontId="3" fillId="12" borderId="14" xfId="6" applyBorder="1" applyAlignment="1" applyProtection="1">
      <alignment horizontal="center" vertical="center" wrapText="1"/>
      <protection locked="0"/>
    </xf>
    <xf numFmtId="0" fontId="7" fillId="0" borderId="0" xfId="0" applyFont="1" applyAlignment="1">
      <alignment vertical="center" wrapText="1"/>
    </xf>
    <xf numFmtId="0" fontId="0" fillId="0" borderId="0" xfId="0" applyAlignment="1">
      <alignment vertical="center" wrapText="1"/>
    </xf>
    <xf numFmtId="0" fontId="3" fillId="0" borderId="100" xfId="0" applyFont="1" applyBorder="1" applyAlignment="1">
      <alignment horizontal="center"/>
    </xf>
  </cellXfs>
  <cellStyles count="49">
    <cellStyle name="20 % - Dekorfärg1" xfId="26" builtinId="30" hidden="1"/>
    <cellStyle name="20 % - Dekorfärg2" xfId="29" builtinId="34" hidden="1"/>
    <cellStyle name="20 % - Dekorfärg3" xfId="32" builtinId="38" hidden="1"/>
    <cellStyle name="20 % - Dekorfärg4" xfId="35" builtinId="42" hidden="1"/>
    <cellStyle name="20 % - Dekorfärg5" xfId="38" builtinId="46" hidden="1"/>
    <cellStyle name="20 % - Dekorfärg6" xfId="42" builtinId="50" hidden="1"/>
    <cellStyle name="40 % - Dekorfärg1" xfId="27" builtinId="31" hidden="1"/>
    <cellStyle name="40 % - Dekorfärg2" xfId="30" builtinId="35" hidden="1"/>
    <cellStyle name="40 % - Dekorfärg3" xfId="33" builtinId="39" hidden="1"/>
    <cellStyle name="40 % - Dekorfärg4" xfId="36" builtinId="43" hidden="1"/>
    <cellStyle name="40 % - Dekorfärg5" xfId="39" builtinId="47" hidden="1"/>
    <cellStyle name="40 % - Dekorfärg6" xfId="43" builtinId="51" hidden="1"/>
    <cellStyle name="60 % - Dekorfärg1" xfId="28" builtinId="32" hidden="1"/>
    <cellStyle name="60 % - Dekorfärg2" xfId="31" builtinId="36" hidden="1"/>
    <cellStyle name="60 % - Dekorfärg3" xfId="34" builtinId="40" hidden="1"/>
    <cellStyle name="60 % - Dekorfärg4" xfId="37" builtinId="44" hidden="1"/>
    <cellStyle name="60 % - Dekorfärg5" xfId="40" builtinId="48" hidden="1"/>
    <cellStyle name="60 % - Dekorfärg6" xfId="44" builtinId="52" hidden="1"/>
    <cellStyle name="Anteckning" xfId="25" builtinId="10" hidden="1"/>
    <cellStyle name="Beräkning" xfId="21" builtinId="22" hidden="1"/>
    <cellStyle name="Bra" xfId="16" builtinId="26" hidden="1"/>
    <cellStyle name="Dekorfärg6" xfId="41" builtinId="49" hidden="1"/>
    <cellStyle name="Dålig" xfId="17" builtinId="27" hidden="1"/>
    <cellStyle name="FylliText_Tal" xfId="1" xr:uid="{00000000-0005-0000-0000-000016000000}"/>
    <cellStyle name="Hyperlänk" xfId="2" builtinId="8"/>
    <cellStyle name="Indata" xfId="19" builtinId="20" hidden="1"/>
    <cellStyle name="K Blå" xfId="3" xr:uid="{00000000-0005-0000-0000-00001A000000}"/>
    <cellStyle name="K Grå" xfId="4" xr:uid="{00000000-0005-0000-0000-00001B000000}"/>
    <cellStyle name="K Grön" xfId="5" xr:uid="{00000000-0005-0000-0000-00001C000000}"/>
    <cellStyle name="K Gul" xfId="6" xr:uid="{00000000-0005-0000-0000-00001D000000}"/>
    <cellStyle name="K Kantlinje" xfId="7" xr:uid="{00000000-0005-0000-0000-00001E000000}"/>
    <cellStyle name="K Orange" xfId="8" xr:uid="{00000000-0005-0000-0000-00001F000000}"/>
    <cellStyle name="Kontrollcell" xfId="23" builtinId="23" hidden="1"/>
    <cellStyle name="Länkad cell" xfId="22" builtinId="24" hidden="1"/>
    <cellStyle name="Neutral" xfId="18" builtinId="28" hidden="1"/>
    <cellStyle name="Normal" xfId="0" builtinId="0"/>
    <cellStyle name="Normal 2" xfId="46" xr:uid="{1B7ECF8F-B7B2-4E25-A0D0-BA4E5425597A}"/>
    <cellStyle name="Normal 3" xfId="47" xr:uid="{5493DC2C-5FBF-4706-9724-2F2CB6623AEA}"/>
    <cellStyle name="Normal 4" xfId="9" xr:uid="{00000000-0005-0000-0000-000024000000}"/>
    <cellStyle name="Normal 4 2" xfId="48" xr:uid="{5EDD0EAD-1C0D-4B8F-B6F5-2B9C51D81321}"/>
    <cellStyle name="Rubrik" xfId="14" builtinId="15" hidden="1"/>
    <cellStyle name="Rubrik 2" xfId="10" builtinId="17"/>
    <cellStyle name="Rubrik 3" xfId="11" builtinId="18"/>
    <cellStyle name="Rubrik 4" xfId="15" builtinId="19" hidden="1"/>
    <cellStyle name="Summa" xfId="12" xr:uid="{00000000-0005-0000-0000-000029000000}"/>
    <cellStyle name="Tusental" xfId="45" builtinId="3"/>
    <cellStyle name="Utdata" xfId="20" builtinId="21" hidden="1"/>
    <cellStyle name="Valuta" xfId="13" builtinId="4"/>
    <cellStyle name="Varningstext" xfId="24" builtinId="11" hidden="1"/>
  </cellStyles>
  <dxfs count="147">
    <dxf>
      <font>
        <color theme="0"/>
      </font>
      <fill>
        <patternFill>
          <bgColor theme="0"/>
        </patternFill>
      </fill>
      <border>
        <left/>
        <right/>
        <top/>
        <bottom/>
        <vertical/>
        <horizontal/>
      </border>
    </dxf>
    <dxf>
      <font>
        <color theme="0"/>
      </font>
      <fill>
        <patternFill patternType="none">
          <bgColor auto="1"/>
        </patternFill>
      </fill>
      <border>
        <left/>
        <right/>
        <top/>
        <bottom/>
        <vertical/>
        <horizontal/>
      </border>
    </dxf>
    <dxf>
      <font>
        <color theme="0"/>
      </font>
      <fill>
        <patternFill>
          <bgColor theme="0"/>
        </patternFill>
      </fill>
      <border>
        <left/>
        <right/>
        <top/>
        <bottom/>
        <vertical/>
        <horizontal/>
      </border>
    </dxf>
    <dxf>
      <fill>
        <patternFill>
          <bgColor rgb="FFCCFFFF"/>
        </patternFill>
      </fill>
    </dxf>
    <dxf>
      <font>
        <color theme="0"/>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ont>
        <color theme="0"/>
      </font>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border>
    </dxf>
    <dxf>
      <fill>
        <patternFill>
          <bgColor rgb="FFCCFFFF"/>
        </patternFill>
      </fill>
    </dxf>
    <dxf>
      <fill>
        <patternFill>
          <bgColor rgb="FFFF0000"/>
        </patternFill>
      </fill>
    </dxf>
    <dxf>
      <fill>
        <patternFill>
          <bgColor rgb="FFFF0000"/>
        </patternFill>
      </fill>
    </dxf>
    <dxf>
      <fill>
        <patternFill patternType="none">
          <bgColor auto="1"/>
        </patternFill>
      </fill>
    </dxf>
    <dxf>
      <fill>
        <patternFill>
          <bgColor rgb="FFCCFFFF"/>
        </patternFill>
      </fill>
    </dxf>
    <dxf>
      <fill>
        <patternFill>
          <bgColor rgb="FFCCFFFF"/>
        </patternFill>
      </fill>
    </dxf>
    <dxf>
      <fill>
        <patternFill>
          <bgColor rgb="FFCCFFFF"/>
        </patternFill>
      </fill>
    </dxf>
    <dxf>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bgColor rgb="FFCCFF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CFFFF"/>
        </patternFill>
      </fill>
    </dxf>
    <dxf>
      <fill>
        <patternFill patternType="none">
          <bgColor auto="1"/>
        </patternFill>
      </fill>
    </dxf>
    <dxf>
      <fill>
        <patternFill patternType="none">
          <bgColor auto="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theme="0"/>
      </font>
      <fill>
        <patternFill patternType="none">
          <bgColor auto="1"/>
        </patternFill>
      </fill>
    </dxf>
    <dxf>
      <fill>
        <patternFill>
          <bgColor rgb="FFFFFF99"/>
        </patternFill>
      </fill>
    </dxf>
    <dxf>
      <fill>
        <patternFill>
          <bgColor rgb="FFFFFF99"/>
        </patternFill>
      </fill>
    </dxf>
    <dxf>
      <font>
        <color theme="0"/>
      </font>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rgb="FFCCFF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CFFFF"/>
        </patternFill>
      </fill>
    </dxf>
    <dxf>
      <fill>
        <patternFill>
          <bgColor rgb="FFCCFFFF"/>
        </patternFill>
      </fill>
    </dxf>
    <dxf>
      <fill>
        <patternFill patternType="none">
          <bgColor auto="1"/>
        </patternFill>
      </fill>
    </dxf>
    <dxf>
      <fill>
        <patternFill patternType="none">
          <bgColor auto="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theme="0"/>
      </font>
      <fill>
        <patternFill patternType="none">
          <bgColor auto="1"/>
        </patternFill>
      </fill>
    </dxf>
    <dxf>
      <fill>
        <patternFill>
          <bgColor rgb="FFFFFF99"/>
        </patternFill>
      </fill>
    </dxf>
    <dxf>
      <fill>
        <patternFill>
          <bgColor rgb="FFFFFF99"/>
        </patternFill>
      </fill>
    </dxf>
    <dxf>
      <font>
        <color theme="0"/>
      </font>
      <fill>
        <patternFill patternType="none">
          <bgColor auto="1"/>
        </patternFill>
      </fill>
    </dxf>
    <dxf>
      <fill>
        <patternFill patternType="none">
          <bgColor auto="1"/>
        </patternFill>
      </fill>
    </dxf>
    <dxf>
      <fill>
        <patternFill patternType="none">
          <bgColor auto="1"/>
        </patternFill>
      </fill>
    </dxf>
    <dxf>
      <fill>
        <patternFill>
          <bgColor theme="0"/>
        </patternFill>
      </fill>
    </dxf>
    <dxf>
      <font>
        <b val="0"/>
        <i val="0"/>
        <color theme="0"/>
      </font>
      <fill>
        <patternFill patternType="none">
          <bgColor auto="1"/>
        </patternFill>
      </fill>
      <border>
        <left/>
        <right/>
        <top/>
        <bottom/>
        <vertical/>
        <horizontal/>
      </border>
    </dxf>
    <dxf>
      <fill>
        <patternFill>
          <bgColor rgb="FFCCFF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CCFFFF"/>
        </patternFill>
      </fill>
    </dxf>
    <dxf>
      <fill>
        <patternFill>
          <bgColor rgb="FFFF0000"/>
        </patternFill>
      </fill>
    </dxf>
    <dxf>
      <numFmt numFmtId="174" formatCode="#,##0\ &quot;kr&quot;;\-#,##0\ &quot;kr&quot;;"/>
    </dxf>
    <dxf>
      <font>
        <color theme="0" tint="-0.34998626667073579"/>
      </font>
      <fill>
        <patternFill>
          <bgColor theme="0" tint="-0.34998626667073579"/>
        </patternFill>
      </fill>
      <border>
        <vertical/>
        <horizontal/>
      </border>
    </dxf>
    <dxf>
      <font>
        <color theme="0" tint="-0.34998626667073579"/>
      </font>
      <fill>
        <patternFill>
          <bgColor theme="0" tint="-0.34998626667073579"/>
        </patternFill>
      </fill>
    </dxf>
    <dxf>
      <fill>
        <patternFill>
          <bgColor theme="0" tint="-0.24994659260841701"/>
        </patternFill>
      </fill>
    </dxf>
    <dxf>
      <fill>
        <patternFill>
          <bgColor theme="0"/>
        </patternFill>
      </fill>
    </dxf>
    <dxf>
      <fill>
        <patternFill>
          <bgColor theme="0"/>
        </patternFill>
      </fill>
    </dxf>
    <dxf>
      <font>
        <strike val="0"/>
        <color theme="0"/>
      </font>
      <fill>
        <patternFill>
          <bgColor theme="0"/>
        </patternFill>
      </fill>
      <border>
        <left/>
        <right/>
        <top/>
        <bottom/>
      </border>
    </dxf>
    <dxf>
      <font>
        <color theme="0"/>
      </font>
      <fill>
        <patternFill>
          <bgColor theme="0"/>
        </patternFill>
      </fill>
      <border>
        <right/>
        <top/>
        <bottom/>
      </border>
    </dxf>
    <dxf>
      <font>
        <color theme="0"/>
      </font>
    </dxf>
    <dxf>
      <font>
        <color theme="0"/>
      </font>
      <fill>
        <patternFill patternType="none">
          <bgColor auto="1"/>
        </patternFill>
      </fill>
      <border>
        <left/>
        <right/>
        <top/>
        <bottom/>
        <vertical/>
        <horizontal/>
      </border>
    </dxf>
    <dxf>
      <fill>
        <patternFill>
          <bgColor theme="0"/>
        </patternFill>
      </fill>
      <border>
        <left/>
        <right/>
        <top/>
        <bottom/>
        <vertical/>
        <horizontal/>
      </border>
    </dxf>
    <dxf>
      <font>
        <color theme="0"/>
      </font>
      <fill>
        <patternFill>
          <bgColor theme="0"/>
        </patternFill>
      </fill>
      <border>
        <right/>
        <top/>
        <bottom/>
        <vertical/>
        <horizontal/>
      </border>
    </dxf>
    <dxf>
      <fill>
        <patternFill>
          <bgColor rgb="FFCCFF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CCFFFF"/>
        </patternFill>
      </fill>
    </dxf>
    <dxf>
      <fill>
        <patternFill>
          <bgColor rgb="FFFF0000"/>
        </patternFill>
      </fill>
    </dxf>
    <dxf>
      <numFmt numFmtId="174" formatCode="#,##0\ &quot;kr&quot;;\-#,##0\ &quot;kr&quot;;"/>
    </dxf>
    <dxf>
      <border>
        <right/>
        <top/>
        <bottom/>
        <vertical/>
        <horizontal/>
      </border>
    </dxf>
    <dxf>
      <font>
        <color theme="0"/>
      </font>
      <fill>
        <patternFill>
          <bgColor theme="0"/>
        </patternFill>
      </fill>
      <border>
        <right/>
        <top/>
        <bottom/>
        <vertical/>
        <horizontal/>
      </border>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theme="0" tint="-0.24994659260841701"/>
        </patternFill>
      </fill>
    </dxf>
    <dxf>
      <fill>
        <patternFill>
          <bgColor theme="0"/>
        </patternFill>
      </fill>
    </dxf>
    <dxf>
      <fill>
        <patternFill>
          <bgColor theme="0" tint="-0.34998626667073579"/>
        </patternFill>
      </fill>
    </dxf>
    <dxf>
      <fill>
        <patternFill>
          <bgColor theme="0" tint="-0.24994659260841701"/>
        </patternFill>
      </fill>
    </dxf>
    <dxf>
      <font>
        <color theme="0" tint="-0.34998626667073579"/>
      </font>
      <fill>
        <patternFill>
          <bgColor theme="0" tint="-0.34998626667073579"/>
        </patternFill>
      </fill>
      <border>
        <vertical/>
        <horizontal/>
      </border>
    </dxf>
    <dxf>
      <font>
        <color theme="0" tint="-0.34998626667073579"/>
      </font>
      <fill>
        <patternFill>
          <bgColor theme="0" tint="-0.34998626667073579"/>
        </patternFill>
      </fill>
    </dxf>
    <dxf>
      <fill>
        <patternFill>
          <bgColor theme="0" tint="-0.24994659260841701"/>
        </patternFill>
      </fill>
    </dxf>
    <dxf>
      <fill>
        <patternFill>
          <bgColor theme="0"/>
        </patternFill>
      </fill>
    </dxf>
    <dxf>
      <fill>
        <patternFill>
          <bgColor theme="0"/>
        </patternFill>
      </fill>
    </dxf>
    <dxf>
      <font>
        <color theme="0"/>
      </font>
      <fill>
        <patternFill>
          <bgColor theme="0"/>
        </patternFill>
      </fill>
    </dxf>
    <dxf>
      <font>
        <color theme="0"/>
      </font>
      <fill>
        <patternFill patternType="none">
          <bgColor auto="1"/>
        </patternFill>
      </fill>
      <border>
        <left/>
        <right/>
        <top/>
        <bottom/>
        <vertical/>
        <horizontal/>
      </border>
    </dxf>
    <dxf>
      <fill>
        <patternFill>
          <bgColor rgb="FFCCFF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ont>
        <color theme="0"/>
      </font>
      <fill>
        <patternFill>
          <bgColor theme="0"/>
        </patternFill>
      </fill>
      <border>
        <left/>
        <right/>
        <top/>
        <bottom/>
        <vertical/>
        <horizontal/>
      </border>
    </dxf>
    <dxf>
      <fill>
        <patternFill>
          <bgColor theme="0"/>
        </patternFill>
      </fill>
      <border>
        <left/>
        <right/>
        <top/>
        <bottom/>
        <vertical/>
        <horizontal/>
      </border>
    </dxf>
    <dxf>
      <fill>
        <patternFill>
          <bgColor rgb="FFFF0000"/>
        </patternFill>
      </fill>
    </dxf>
    <dxf>
      <fill>
        <patternFill>
          <bgColor rgb="FFCCFFFF"/>
        </patternFill>
      </fill>
    </dxf>
    <dxf>
      <fill>
        <patternFill>
          <bgColor rgb="FFFF0000"/>
        </patternFill>
      </fill>
    </dxf>
    <dxf>
      <numFmt numFmtId="174" formatCode="#,##0\ &quot;kr&quot;;\-#,##0\ &quot;kr&quot;;"/>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theme="0" tint="-0.24994659260841701"/>
        </patternFill>
      </fill>
    </dxf>
    <dxf>
      <fill>
        <patternFill>
          <bgColor theme="0"/>
        </patternFill>
      </fill>
    </dxf>
    <dxf>
      <fill>
        <patternFill>
          <bgColor theme="0" tint="-0.34998626667073579"/>
        </patternFill>
      </fill>
    </dxf>
    <dxf>
      <fill>
        <patternFill>
          <bgColor theme="0" tint="-0.24994659260841701"/>
        </patternFill>
      </fill>
    </dxf>
    <dxf>
      <border>
        <left/>
        <top/>
        <bottom/>
        <vertical/>
        <horizontal/>
      </border>
    </dxf>
    <dxf>
      <font>
        <color theme="0"/>
      </font>
      <fill>
        <patternFill>
          <bgColor theme="0"/>
        </patternFill>
      </fill>
      <border>
        <left/>
        <right/>
        <top/>
        <bottom/>
        <vertical/>
        <horizontal/>
      </border>
    </dxf>
    <dxf>
      <font>
        <color theme="0" tint="-0.34998626667073579"/>
      </font>
      <fill>
        <patternFill>
          <bgColor theme="0" tint="-0.34998626667073579"/>
        </patternFill>
      </fill>
      <border>
        <vertical/>
        <horizontal/>
      </border>
    </dxf>
    <dxf>
      <font>
        <color theme="0" tint="-0.34998626667073579"/>
      </font>
      <fill>
        <patternFill>
          <bgColor theme="0" tint="-0.34998626667073579"/>
        </patternFill>
      </fill>
    </dxf>
    <dxf>
      <fill>
        <patternFill>
          <bgColor theme="0" tint="-0.24994659260841701"/>
        </patternFill>
      </fill>
    </dxf>
    <dxf>
      <fill>
        <patternFill>
          <bgColor rgb="FFFF0000"/>
        </patternFill>
      </fill>
    </dxf>
    <dxf>
      <fill>
        <patternFill>
          <bgColor rgb="FFFF0000"/>
        </patternFill>
      </fill>
    </dxf>
    <dxf>
      <fill>
        <patternFill>
          <bgColor theme="0"/>
        </patternFill>
      </fill>
    </dxf>
    <dxf>
      <fill>
        <patternFill>
          <bgColor theme="0"/>
        </patternFill>
      </fill>
    </dxf>
  </dxfs>
  <tableStyles count="0" defaultTableStyle="TableStyleMedium9" defaultPivotStyle="PivotStyleLight16"/>
  <colors>
    <mruColors>
      <color rgb="FFCCFFFF"/>
      <color rgb="FFFFFF99"/>
      <color rgb="FFCCFFCC"/>
      <color rgb="FF0066FF"/>
      <color rgb="FFFFFF67"/>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fmlaLink="Admin!$H$6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628650</xdr:colOff>
          <xdr:row>90</xdr:row>
          <xdr:rowOff>323850</xdr:rowOff>
        </xdr:from>
        <xdr:to>
          <xdr:col>3</xdr:col>
          <xdr:colOff>238125</xdr:colOff>
          <xdr:row>91</xdr:row>
          <xdr:rowOff>209550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5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anWilson\AppData\Local\Microsoft\Windows\INetCache\Content.Outlook\TMFIUGWG\Avropsblankett%20Brandskydd-%201,0%20-%20Kopi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Försättssida"/>
      <sheetName val="2 Specifikation"/>
      <sheetName val="3 Avtalstecknande"/>
      <sheetName val="Admin"/>
    </sheetNames>
    <sheetDataSet>
      <sheetData sheetId="0"/>
      <sheetData sheetId="1">
        <row r="38">
          <cell r="B38" t="str">
            <v>01.</v>
          </cell>
        </row>
      </sheetData>
      <sheetData sheetId="2"/>
      <sheetData sheetId="3">
        <row r="26">
          <cell r="F26" t="str">
            <v>Välj produkt/tjänst</v>
          </cell>
          <cell r="G26" t="str">
            <v>Välj produkt/tjänst</v>
          </cell>
          <cell r="R26" t="str">
            <v>Produkter inkl. installation</v>
          </cell>
          <cell r="T26" t="str">
            <v>Tjänster</v>
          </cell>
        </row>
        <row r="27">
          <cell r="G27" t="str">
            <v>01. Brandredskap</v>
          </cell>
          <cell r="L27" t="str">
            <v>Region Övre Norrland – Norrbotten, Västerbotten</v>
          </cell>
          <cell r="R27" t="str">
            <v>Brandredskap</v>
          </cell>
          <cell r="T27" t="str">
            <v>Service – årligt underhåll och översyn</v>
          </cell>
        </row>
        <row r="28">
          <cell r="G28" t="str">
            <v>02. Brandredskap</v>
          </cell>
          <cell r="L28" t="str">
            <v>Region Nedre Norrland – Jämtland, Västernorrland, Gävleborg, Dalarna</v>
          </cell>
          <cell r="R28" t="str">
            <v>Brandposter</v>
          </cell>
          <cell r="T28" t="str">
            <v>Service – utbyte, omladdning, verkstadsgenomgång, provtryckning</v>
          </cell>
        </row>
        <row r="29">
          <cell r="G29" t="str">
            <v>03. Skyltar</v>
          </cell>
          <cell r="L29" t="str">
            <v>Region Öst – Stockholm, Uppsala, Västmanland, Örebro, Södermanland, Östergötland, Gotland</v>
          </cell>
          <cell r="R29" t="str">
            <v>Skyltar</v>
          </cell>
          <cell r="T29" t="str">
            <v>Brandskyddskontroll enligt SBA</v>
          </cell>
        </row>
        <row r="30">
          <cell r="G30" t="str">
            <v>04. Utrymningsprodukter</v>
          </cell>
          <cell r="L30" t="str">
            <v>Region Väst – Värmland, Västra Götaland, Halland</v>
          </cell>
          <cell r="R30" t="str">
            <v>Utrymningsprodukter</v>
          </cell>
          <cell r="T30" t="str">
            <v>Utbildning – installerad utrustning</v>
          </cell>
        </row>
        <row r="31">
          <cell r="G31" t="str">
            <v>05. Nödbelysning</v>
          </cell>
          <cell r="L31" t="str">
            <v>Region Syd – Skåne, Blekinge, Kronoberg, Kalmar, Jönköping</v>
          </cell>
          <cell r="R31" t="str">
            <v>Nödbelysning</v>
          </cell>
          <cell r="T31" t="str">
            <v>Utbildning – grundläggande brandskydd, utrymning</v>
          </cell>
        </row>
        <row r="32">
          <cell r="G32" t="str">
            <v>06. Skyddsutrustning</v>
          </cell>
          <cell r="L32" t="str">
            <v>Rikstäckande – när avropet omfattar två eller flera regioner</v>
          </cell>
          <cell r="R32" t="str">
            <v>Skyddsutrustning</v>
          </cell>
          <cell r="T32" t="str">
            <v>Utbildning – förstahjälpen, D-HLR</v>
          </cell>
        </row>
        <row r="33">
          <cell r="G33" t="str">
            <v>07. Produkter inkl. installation</v>
          </cell>
          <cell r="R33" t="str">
            <v>Fasta släcksystem</v>
          </cell>
          <cell r="T33" t="str">
            <v>Webbaserad distansutbildning</v>
          </cell>
        </row>
        <row r="34">
          <cell r="G34" t="str">
            <v>10. Produkter inkl. installation</v>
          </cell>
          <cell r="R34" t="str">
            <v>Elektroniskt ledningssystem för SBA</v>
          </cell>
          <cell r="T34" t="str">
            <v>Rådgivning i brandskydd</v>
          </cell>
        </row>
        <row r="35">
          <cell r="G35" t="e">
            <v>#REF!</v>
          </cell>
          <cell r="T35" t="str">
            <v>Brandskyddsdokumentation</v>
          </cell>
        </row>
        <row r="36">
          <cell r="G36" t="e">
            <v>#REF!</v>
          </cell>
        </row>
        <row r="37">
          <cell r="G37" t="str">
            <v>11. Service – årligt underhåll och översyn</v>
          </cell>
        </row>
        <row r="38">
          <cell r="G38" t="str">
            <v>12. Service – utbyte, omladdning, verkstadsgenomgång, provtryckning</v>
          </cell>
        </row>
        <row r="39">
          <cell r="G39" t="str">
            <v>13. Brandskyddskontroll enligt SBA</v>
          </cell>
        </row>
        <row r="40">
          <cell r="G40" t="str">
            <v>14. Utbildning – installerad utrustning</v>
          </cell>
        </row>
        <row r="41">
          <cell r="G41" t="str">
            <v>15. Utbildning – grundläggande brandskydd, utrymning</v>
          </cell>
        </row>
        <row r="42">
          <cell r="G42" t="str">
            <v>20. Option</v>
          </cell>
        </row>
        <row r="43">
          <cell r="G43" t="str">
            <v>21. Option</v>
          </cell>
        </row>
        <row r="44">
          <cell r="G44" t="str">
            <v>22. Option</v>
          </cell>
        </row>
        <row r="45">
          <cell r="G45">
            <v>0</v>
          </cell>
        </row>
        <row r="46">
          <cell r="G46">
            <v>0</v>
          </cell>
        </row>
        <row r="47">
          <cell r="G47">
            <v>0</v>
          </cell>
        </row>
      </sheetData>
    </sheetDataSet>
  </externalBook>
</externalLink>
</file>

<file path=xl/persons/person.xml><?xml version="1.0" encoding="utf-8"?>
<personList xmlns="http://schemas.microsoft.com/office/spreadsheetml/2018/threadedcomments" xmlns:x="http://schemas.openxmlformats.org/spreadsheetml/2006/main">
  <person displayName="Charlotte Hansson" id="{3FD5DC81-E15F-449B-A729-0E24059B1534}" userId="S::ChHansso@kammarkollegiet.se::2f9280bd-671f-4a9e-9b47-f9b7c2cd9081" providerId="AD"/>
</personList>
</file>

<file path=xl/theme/theme1.xml><?xml version="1.0" encoding="utf-8"?>
<a:theme xmlns:a="http://schemas.openxmlformats.org/drawingml/2006/main" name="Kammarkollegiet">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custClrLst>
    <a:custClr name="Custom Color 1">
      <a:srgbClr val="FFFF99"/>
    </a:custClr>
    <a:custClr name="Custom Color 2">
      <a:srgbClr val="CCFFFF"/>
    </a:custClr>
    <a:custClr name="Custom Color 3">
      <a:srgbClr val="969696"/>
    </a:custClr>
    <a:custClr name="Custom Color 4">
      <a:srgbClr val="CCFFCC"/>
    </a:custClr>
    <a:custClr name="Custom Color 5">
      <a:srgbClr val="FABF8F"/>
    </a:custClr>
  </a:custClrLst>
</a:theme>
</file>

<file path=xl/threadedComments/threadedComment1.xml><?xml version="1.0" encoding="utf-8"?>
<ThreadedComments xmlns="http://schemas.microsoft.com/office/spreadsheetml/2018/threadedcomments" xmlns:x="http://schemas.openxmlformats.org/spreadsheetml/2006/main">
  <threadedComment ref="B5" dT="2022-12-05T10:08:11.26" personId="{3FD5DC81-E15F-449B-A729-0E24059B1534}" id="{9C15CE1E-B1B2-456C-89D4-05CE2C22138E}" done="1">
    <text>Kontorspapper</text>
  </threadedComment>
  <threadedComment ref="B6" dT="2022-12-05T10:08:57.99" personId="{3FD5DC81-E15F-449B-A729-0E24059B1534}" id="{A3F7DC3C-501E-48C1-AAA0-FE35885A71BC}" done="1">
    <text>Ramavtalsnummer: 23.2-10936-2021</text>
  </threadedComment>
  <threadedComment ref="B10" dT="2022-12-05T10:10:06.18" personId="{3FD5DC81-E15F-449B-A729-0E24059B1534}" id="{50189246-E4E3-4A1E-8F73-656B0BFCBC67}" done="1">
    <text>Jag skulle gärna fetstila meningen "Välj flik för avropsförfrågan... .. utvärdering av inkomna avropssvar"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90502-04A3-42C8-B6CB-6D105E128B46}">
  <sheetPr codeName="Sheet5"/>
  <dimension ref="A2:AT228"/>
  <sheetViews>
    <sheetView showGridLines="0" topLeftCell="A36" zoomScaleNormal="100" workbookViewId="0">
      <selection activeCell="B20" sqref="B20"/>
    </sheetView>
  </sheetViews>
  <sheetFormatPr defaultColWidth="9.140625" defaultRowHeight="12.75" x14ac:dyDescent="0.2"/>
  <cols>
    <col min="1" max="1" width="4.140625" style="176" customWidth="1"/>
    <col min="2" max="10" width="10.28515625" style="18" customWidth="1"/>
    <col min="11" max="11" width="10.5703125" style="18" customWidth="1"/>
    <col min="12" max="12" width="16" style="18" customWidth="1"/>
    <col min="13" max="13" width="9.5703125" style="18" customWidth="1"/>
    <col min="14" max="14" width="10.7109375" style="18" customWidth="1"/>
    <col min="15" max="15" width="3.28515625" style="18" customWidth="1"/>
    <col min="16" max="18" width="19.140625" style="18" customWidth="1"/>
    <col min="19" max="19" width="10.28515625" style="18" customWidth="1"/>
    <col min="20" max="22" width="9.5703125" style="18" customWidth="1"/>
    <col min="23" max="23" width="10.5703125" style="18" customWidth="1"/>
    <col min="24" max="25" width="8.7109375" style="18" customWidth="1"/>
    <col min="26" max="26" width="8.5703125" style="18" customWidth="1"/>
    <col min="27" max="28" width="9.140625" style="18" hidden="1" customWidth="1"/>
    <col min="29" max="29" width="12.5703125" style="18" hidden="1" customWidth="1"/>
    <col min="30" max="32" width="8.42578125" style="18" hidden="1" customWidth="1"/>
    <col min="33" max="34" width="9.7109375" style="18" hidden="1" customWidth="1"/>
    <col min="35" max="35" width="8.42578125" style="18" hidden="1" customWidth="1"/>
    <col min="36" max="37" width="7.7109375" style="18" hidden="1" customWidth="1"/>
    <col min="38" max="39" width="8.7109375" style="18" customWidth="1"/>
    <col min="40" max="40" width="7.7109375" style="18" customWidth="1"/>
    <col min="41" max="43" width="9.140625" style="18" customWidth="1"/>
    <col min="44" max="44" width="10.42578125" style="18" customWidth="1"/>
    <col min="45" max="50" width="9.140625" style="18" customWidth="1"/>
    <col min="51" max="16384" width="9.140625" style="18"/>
  </cols>
  <sheetData>
    <row r="2" spans="1:46" x14ac:dyDescent="0.2">
      <c r="G2" s="19"/>
      <c r="J2" s="33"/>
      <c r="M2" s="40"/>
      <c r="O2" s="17" t="str">
        <f>"Avrop nr: "&amp;B15</f>
        <v xml:space="preserve">Avrop nr: </v>
      </c>
      <c r="W2" s="17" t="str">
        <f>"Avrop nr: "&amp;B15</f>
        <v xml:space="preserve">Avrop nr: </v>
      </c>
      <c r="AC2" s="17"/>
      <c r="AH2" s="43"/>
      <c r="AI2" s="43"/>
      <c r="AJ2" s="43"/>
      <c r="AK2" s="43"/>
      <c r="AL2" s="43"/>
      <c r="AM2" s="43"/>
      <c r="AN2" s="43"/>
      <c r="AO2" s="43"/>
      <c r="AP2" s="43"/>
      <c r="AQ2" s="43"/>
      <c r="AR2" s="43"/>
      <c r="AS2" s="43"/>
      <c r="AT2" s="43"/>
    </row>
    <row r="3" spans="1:46" ht="26.25" x14ac:dyDescent="0.2">
      <c r="B3" s="421" t="s">
        <v>73</v>
      </c>
      <c r="C3" s="421"/>
      <c r="D3" s="422"/>
      <c r="E3" s="422"/>
      <c r="P3" s="421" t="s">
        <v>74</v>
      </c>
      <c r="Q3" s="423"/>
      <c r="R3" s="422"/>
      <c r="T3" s="424" t="e">
        <f>IF(LarmStatus,"Minst ett av de obligatoriska kraven är inte ifyllda eller besvarade med Nej","")</f>
        <v>#REF!</v>
      </c>
      <c r="U3" s="424"/>
      <c r="V3" s="424"/>
      <c r="W3" s="424"/>
      <c r="X3" s="19"/>
      <c r="Y3" s="19"/>
      <c r="Z3" s="19"/>
      <c r="AB3" s="19"/>
      <c r="AD3" s="49"/>
      <c r="AH3" s="19" t="e">
        <f>OR(AH4:AH863)</f>
        <v>#REF!</v>
      </c>
    </row>
    <row r="4" spans="1:46" ht="32.25" customHeight="1" x14ac:dyDescent="0.35">
      <c r="B4" s="425" t="s">
        <v>122</v>
      </c>
      <c r="C4" s="426"/>
      <c r="D4" s="426"/>
      <c r="E4" s="426"/>
      <c r="F4" s="426"/>
      <c r="G4" s="426"/>
      <c r="H4" s="426"/>
      <c r="I4" s="426"/>
      <c r="J4" s="429" t="s">
        <v>386</v>
      </c>
      <c r="K4" s="430"/>
      <c r="L4" s="430"/>
      <c r="M4" s="430"/>
      <c r="N4" s="430"/>
      <c r="O4" s="431"/>
      <c r="P4" s="432" t="s">
        <v>672</v>
      </c>
      <c r="Q4" s="432"/>
      <c r="R4" s="432"/>
      <c r="S4" s="432"/>
      <c r="T4" s="432"/>
      <c r="U4" s="432"/>
      <c r="V4" s="432"/>
      <c r="W4" s="433"/>
      <c r="Z4" s="20"/>
    </row>
    <row r="5" spans="1:46" ht="63" customHeight="1" x14ac:dyDescent="0.2">
      <c r="B5" s="427"/>
      <c r="C5" s="428"/>
      <c r="D5" s="428"/>
      <c r="E5" s="428"/>
      <c r="F5" s="428"/>
      <c r="G5" s="428"/>
      <c r="H5" s="428"/>
      <c r="I5" s="428"/>
      <c r="J5" s="436" t="s">
        <v>384</v>
      </c>
      <c r="K5" s="437"/>
      <c r="L5" s="437"/>
      <c r="M5" s="437"/>
      <c r="N5" s="437"/>
      <c r="O5" s="438"/>
      <c r="P5" s="434"/>
      <c r="Q5" s="434"/>
      <c r="R5" s="434"/>
      <c r="S5" s="434"/>
      <c r="T5" s="434"/>
      <c r="U5" s="434"/>
      <c r="V5" s="434"/>
      <c r="W5" s="435"/>
      <c r="AB5" s="1"/>
      <c r="AC5" s="22"/>
      <c r="AD5" s="22"/>
      <c r="AE5" s="22"/>
      <c r="AF5" s="22"/>
    </row>
    <row r="6" spans="1:46" ht="26.25" customHeight="1" x14ac:dyDescent="0.2">
      <c r="B6" s="410" t="s">
        <v>163</v>
      </c>
      <c r="C6" s="410"/>
      <c r="D6" s="410"/>
      <c r="E6" s="410"/>
      <c r="F6" s="410"/>
      <c r="G6" s="410"/>
      <c r="H6" s="410"/>
      <c r="I6" s="410"/>
      <c r="J6" s="411" t="s">
        <v>650</v>
      </c>
      <c r="K6" s="412"/>
      <c r="L6" s="412"/>
      <c r="M6" s="412"/>
      <c r="N6" s="412"/>
      <c r="O6" s="413"/>
      <c r="P6" s="19"/>
      <c r="Q6" s="6"/>
      <c r="R6" s="6"/>
      <c r="S6" s="6"/>
      <c r="T6" s="6"/>
      <c r="U6" s="6"/>
      <c r="V6" s="6"/>
      <c r="W6" s="6"/>
      <c r="AB6" s="1"/>
      <c r="AC6" s="22"/>
      <c r="AD6" s="22"/>
      <c r="AE6" s="22"/>
      <c r="AF6" s="22"/>
    </row>
    <row r="7" spans="1:46" ht="18" customHeight="1" x14ac:dyDescent="0.2">
      <c r="B7" s="414" t="s">
        <v>72</v>
      </c>
      <c r="C7" s="414"/>
      <c r="D7" s="414"/>
      <c r="E7" s="414"/>
      <c r="F7" s="414"/>
      <c r="G7" s="414"/>
      <c r="H7" s="414"/>
      <c r="I7" s="414"/>
      <c r="J7" s="411"/>
      <c r="K7" s="412"/>
      <c r="L7" s="412"/>
      <c r="M7" s="412"/>
      <c r="N7" s="412"/>
      <c r="O7" s="413"/>
      <c r="P7" s="21" t="s">
        <v>29</v>
      </c>
      <c r="Q7" s="6"/>
      <c r="R7" s="6"/>
      <c r="S7" s="6"/>
      <c r="T7" s="6"/>
      <c r="U7" s="6"/>
      <c r="V7" s="6"/>
      <c r="W7" s="6"/>
      <c r="AB7" s="1"/>
      <c r="AC7" s="22"/>
      <c r="AD7" s="22"/>
      <c r="AE7" s="22"/>
      <c r="AF7" s="22"/>
    </row>
    <row r="8" spans="1:46" ht="27.75" customHeight="1" x14ac:dyDescent="0.2">
      <c r="B8" s="415" t="s">
        <v>6</v>
      </c>
      <c r="C8" s="416"/>
      <c r="D8" s="416"/>
      <c r="E8" s="416"/>
      <c r="F8" s="416"/>
      <c r="G8" s="416"/>
      <c r="H8" s="415" t="s">
        <v>31</v>
      </c>
      <c r="I8" s="417"/>
      <c r="J8" s="418" t="s">
        <v>385</v>
      </c>
      <c r="K8" s="419"/>
      <c r="L8" s="419"/>
      <c r="M8" s="419"/>
      <c r="N8" s="419"/>
      <c r="O8" s="420"/>
      <c r="P8" s="443" t="s">
        <v>30</v>
      </c>
      <c r="Q8" s="443"/>
      <c r="R8" s="443"/>
      <c r="S8" s="443"/>
      <c r="T8" s="443"/>
      <c r="U8" s="443"/>
      <c r="V8" s="443" t="s">
        <v>31</v>
      </c>
      <c r="W8" s="443"/>
      <c r="AB8" s="1"/>
      <c r="AC8" s="22"/>
      <c r="AD8" s="22"/>
      <c r="AE8" s="22"/>
      <c r="AF8" s="22"/>
    </row>
    <row r="9" spans="1:46" ht="19.5" customHeight="1" x14ac:dyDescent="0.2">
      <c r="B9" s="444"/>
      <c r="C9" s="445"/>
      <c r="D9" s="445"/>
      <c r="E9" s="445"/>
      <c r="F9" s="445"/>
      <c r="G9" s="445"/>
      <c r="H9" s="444"/>
      <c r="I9" s="446"/>
      <c r="J9" s="447" t="s">
        <v>653</v>
      </c>
      <c r="K9" s="448"/>
      <c r="L9" s="448"/>
      <c r="M9" s="448"/>
      <c r="N9" s="448"/>
      <c r="O9" s="449"/>
      <c r="P9" s="450"/>
      <c r="Q9" s="450"/>
      <c r="R9" s="450"/>
      <c r="S9" s="450"/>
      <c r="T9" s="450"/>
      <c r="U9" s="450"/>
      <c r="V9" s="451"/>
      <c r="W9" s="451"/>
      <c r="AB9" s="1"/>
      <c r="AC9" s="22"/>
      <c r="AD9" s="22"/>
      <c r="AE9" s="22"/>
      <c r="AF9" s="22"/>
    </row>
    <row r="10" spans="1:46" s="22" customFormat="1" ht="27.75" customHeight="1" x14ac:dyDescent="0.2">
      <c r="A10" s="177"/>
      <c r="B10" s="439" t="s">
        <v>7</v>
      </c>
      <c r="C10" s="439"/>
      <c r="D10" s="439"/>
      <c r="E10" s="439" t="s">
        <v>5</v>
      </c>
      <c r="F10" s="439"/>
      <c r="G10" s="439"/>
      <c r="H10" s="439" t="s">
        <v>56</v>
      </c>
      <c r="I10" s="439"/>
      <c r="J10" s="440" t="s">
        <v>671</v>
      </c>
      <c r="K10" s="441"/>
      <c r="L10" s="441"/>
      <c r="M10" s="441"/>
      <c r="N10" s="441"/>
      <c r="O10" s="442"/>
      <c r="P10" s="443" t="s">
        <v>1</v>
      </c>
      <c r="Q10" s="443"/>
      <c r="R10" s="443"/>
      <c r="S10" s="443"/>
      <c r="T10" s="443" t="s">
        <v>3</v>
      </c>
      <c r="U10" s="443"/>
      <c r="V10" s="443"/>
      <c r="W10" s="443"/>
      <c r="AB10" s="1"/>
    </row>
    <row r="11" spans="1:46" ht="19.5" customHeight="1" x14ac:dyDescent="0.2">
      <c r="B11" s="452"/>
      <c r="C11" s="452"/>
      <c r="D11" s="452"/>
      <c r="E11" s="452"/>
      <c r="F11" s="452"/>
      <c r="G11" s="452"/>
      <c r="H11" s="452"/>
      <c r="I11" s="452"/>
      <c r="P11" s="451"/>
      <c r="Q11" s="451"/>
      <c r="R11" s="451"/>
      <c r="S11" s="451"/>
      <c r="T11" s="451"/>
      <c r="U11" s="451"/>
      <c r="V11" s="451"/>
      <c r="W11" s="451"/>
      <c r="AB11" s="1"/>
      <c r="AC11" s="22"/>
      <c r="AD11" s="22"/>
      <c r="AE11" s="22"/>
      <c r="AF11" s="22"/>
    </row>
    <row r="12" spans="1:46" ht="27.75" customHeight="1" x14ac:dyDescent="0.2">
      <c r="B12" s="439" t="s">
        <v>55</v>
      </c>
      <c r="C12" s="439"/>
      <c r="D12" s="439"/>
      <c r="E12" s="439" t="s">
        <v>1</v>
      </c>
      <c r="F12" s="439"/>
      <c r="G12" s="439"/>
      <c r="H12" s="439" t="s">
        <v>2</v>
      </c>
      <c r="I12" s="439"/>
      <c r="P12" s="443" t="s">
        <v>7</v>
      </c>
      <c r="Q12" s="443"/>
      <c r="R12" s="443"/>
      <c r="S12" s="453"/>
      <c r="T12" s="443" t="s">
        <v>5</v>
      </c>
      <c r="U12" s="443"/>
      <c r="V12" s="443" t="s">
        <v>56</v>
      </c>
      <c r="W12" s="443"/>
      <c r="AB12" s="1"/>
      <c r="AC12" s="22"/>
      <c r="AD12" s="22"/>
      <c r="AE12" s="22"/>
      <c r="AF12" s="22"/>
    </row>
    <row r="13" spans="1:46" ht="19.5" customHeight="1" x14ac:dyDescent="0.2">
      <c r="B13" s="452"/>
      <c r="C13" s="452"/>
      <c r="D13" s="452"/>
      <c r="E13" s="452"/>
      <c r="F13" s="452"/>
      <c r="G13" s="452"/>
      <c r="H13" s="452"/>
      <c r="I13" s="452"/>
      <c r="P13" s="451"/>
      <c r="Q13" s="451"/>
      <c r="R13" s="451"/>
      <c r="S13" s="459"/>
      <c r="T13" s="451"/>
      <c r="U13" s="451"/>
      <c r="V13" s="451"/>
      <c r="W13" s="451"/>
      <c r="AB13" s="1"/>
      <c r="AC13" s="22"/>
      <c r="AD13" s="22"/>
      <c r="AE13" s="22"/>
      <c r="AF13" s="22"/>
    </row>
    <row r="14" spans="1:46" ht="27.75" customHeight="1" x14ac:dyDescent="0.2">
      <c r="B14" s="439" t="s">
        <v>136</v>
      </c>
      <c r="C14" s="439"/>
      <c r="D14" s="439"/>
      <c r="E14" s="415" t="s">
        <v>3</v>
      </c>
      <c r="F14" s="416"/>
      <c r="G14" s="416"/>
      <c r="H14" s="416"/>
      <c r="I14" s="417"/>
      <c r="P14" s="453" t="s">
        <v>2</v>
      </c>
      <c r="Q14" s="454"/>
      <c r="R14" s="454"/>
      <c r="S14" s="454"/>
      <c r="T14" s="453" t="s">
        <v>32</v>
      </c>
      <c r="U14" s="454"/>
      <c r="V14" s="454"/>
      <c r="W14" s="455"/>
      <c r="AB14" s="1"/>
      <c r="AC14" s="22"/>
      <c r="AD14" s="22"/>
      <c r="AE14" s="22"/>
      <c r="AF14" s="22"/>
    </row>
    <row r="15" spans="1:46" ht="19.5" customHeight="1" x14ac:dyDescent="0.2">
      <c r="B15" s="452"/>
      <c r="C15" s="452"/>
      <c r="D15" s="452"/>
      <c r="E15" s="444" t="s">
        <v>0</v>
      </c>
      <c r="F15" s="445"/>
      <c r="G15" s="445"/>
      <c r="H15" s="445"/>
      <c r="I15" s="446"/>
      <c r="P15" s="456"/>
      <c r="Q15" s="457"/>
      <c r="R15" s="457"/>
      <c r="S15" s="457"/>
      <c r="T15" s="456"/>
      <c r="U15" s="457"/>
      <c r="V15" s="457"/>
      <c r="W15" s="458"/>
      <c r="AB15" s="1"/>
      <c r="AC15" s="22"/>
      <c r="AD15" s="22"/>
      <c r="AE15" s="22"/>
      <c r="AF15" s="22"/>
    </row>
    <row r="16" spans="1:46" ht="27.75" customHeight="1" x14ac:dyDescent="0.2">
      <c r="B16" s="416"/>
      <c r="C16" s="416"/>
      <c r="D16" s="416"/>
      <c r="E16" s="416"/>
      <c r="F16" s="416"/>
      <c r="G16" s="416"/>
      <c r="H16" s="416"/>
      <c r="I16" s="416"/>
      <c r="J16" s="33"/>
      <c r="P16" s="453" t="s">
        <v>33</v>
      </c>
      <c r="Q16" s="454"/>
      <c r="R16" s="455"/>
      <c r="S16" s="453" t="s">
        <v>649</v>
      </c>
      <c r="T16" s="454"/>
      <c r="U16" s="454"/>
      <c r="V16" s="454"/>
      <c r="W16" s="455"/>
      <c r="AB16" s="1"/>
      <c r="AC16" s="22"/>
      <c r="AD16" s="22"/>
      <c r="AE16" s="22"/>
      <c r="AF16" s="22"/>
    </row>
    <row r="17" spans="2:34" ht="19.5" customHeight="1" x14ac:dyDescent="0.2">
      <c r="B17" s="479"/>
      <c r="C17" s="479"/>
      <c r="D17" s="479"/>
      <c r="E17" s="479" t="s">
        <v>0</v>
      </c>
      <c r="F17" s="479"/>
      <c r="G17" s="479"/>
      <c r="H17" s="479"/>
      <c r="I17" s="479"/>
      <c r="P17" s="459"/>
      <c r="Q17" s="480"/>
      <c r="R17" s="481"/>
      <c r="S17" s="482"/>
      <c r="T17" s="483"/>
      <c r="U17" s="483"/>
      <c r="V17" s="483"/>
      <c r="W17" s="484"/>
      <c r="AB17" s="1"/>
      <c r="AC17" s="22"/>
      <c r="AD17" s="22"/>
      <c r="AE17" s="22"/>
      <c r="AF17" s="22"/>
      <c r="AH17" s="50" t="b">
        <f>IF(AND(P17=0,P17&lt;&gt;"Ja"),TRUE,FALSE)</f>
        <v>1</v>
      </c>
    </row>
    <row r="18" spans="2:34" ht="19.5" customHeight="1" x14ac:dyDescent="0.2">
      <c r="B18" s="220"/>
      <c r="C18" s="220"/>
      <c r="D18" s="220"/>
      <c r="E18" s="220"/>
      <c r="F18" s="220"/>
      <c r="G18" s="220"/>
      <c r="H18" s="220"/>
      <c r="I18" s="220"/>
      <c r="P18" s="221"/>
      <c r="Q18" s="221"/>
      <c r="R18" s="221"/>
      <c r="S18" s="219"/>
      <c r="T18" s="219"/>
      <c r="U18" s="219"/>
      <c r="V18" s="219"/>
      <c r="W18" s="219"/>
      <c r="AB18" s="1"/>
      <c r="AC18" s="22"/>
      <c r="AD18" s="22"/>
      <c r="AE18" s="22"/>
      <c r="AF18" s="22"/>
      <c r="AH18" s="50"/>
    </row>
    <row r="19" spans="2:34" ht="17.25" customHeight="1" x14ac:dyDescent="0.2">
      <c r="B19" s="19" t="s">
        <v>378</v>
      </c>
      <c r="P19" s="19" t="s">
        <v>379</v>
      </c>
      <c r="AB19" s="1"/>
      <c r="AC19" s="22"/>
      <c r="AD19" s="22"/>
      <c r="AE19" s="22"/>
      <c r="AF19" s="22"/>
    </row>
    <row r="20" spans="2:34" ht="12.75" customHeight="1" x14ac:dyDescent="0.2">
      <c r="B20" s="460" t="s">
        <v>669</v>
      </c>
      <c r="C20" s="461"/>
      <c r="D20" s="461"/>
      <c r="E20" s="461"/>
      <c r="F20" s="461"/>
      <c r="G20" s="461"/>
      <c r="H20" s="461"/>
      <c r="I20" s="462"/>
      <c r="P20" s="460" t="s">
        <v>670</v>
      </c>
      <c r="Q20" s="461"/>
      <c r="R20" s="461"/>
      <c r="S20" s="461"/>
      <c r="T20" s="461"/>
      <c r="U20" s="461"/>
      <c r="V20" s="461"/>
      <c r="W20" s="462"/>
      <c r="AB20" s="1"/>
      <c r="AC20" s="22"/>
      <c r="AD20" s="22"/>
      <c r="AE20" s="22"/>
      <c r="AF20" s="22"/>
    </row>
    <row r="21" spans="2:34" ht="12.75" customHeight="1" x14ac:dyDescent="0.2">
      <c r="B21" s="463"/>
      <c r="C21" s="464"/>
      <c r="D21" s="464"/>
      <c r="E21" s="464"/>
      <c r="F21" s="464"/>
      <c r="G21" s="464"/>
      <c r="H21" s="464"/>
      <c r="I21" s="465"/>
      <c r="P21" s="463"/>
      <c r="Q21" s="464"/>
      <c r="R21" s="464"/>
      <c r="S21" s="464"/>
      <c r="T21" s="464"/>
      <c r="U21" s="464"/>
      <c r="V21" s="464"/>
      <c r="W21" s="465"/>
      <c r="AB21" s="1"/>
      <c r="AC21" s="22"/>
      <c r="AD21" s="22"/>
      <c r="AE21" s="22"/>
      <c r="AF21" s="22"/>
    </row>
    <row r="22" spans="2:34" ht="12.75" customHeight="1" x14ac:dyDescent="0.2">
      <c r="B22" s="463"/>
      <c r="C22" s="464"/>
      <c r="D22" s="464"/>
      <c r="E22" s="464"/>
      <c r="F22" s="464"/>
      <c r="G22" s="464"/>
      <c r="H22" s="464"/>
      <c r="I22" s="465"/>
      <c r="P22" s="463"/>
      <c r="Q22" s="464"/>
      <c r="R22" s="464"/>
      <c r="S22" s="464"/>
      <c r="T22" s="464"/>
      <c r="U22" s="464"/>
      <c r="V22" s="464"/>
      <c r="W22" s="465"/>
      <c r="AB22" s="1"/>
      <c r="AC22" s="22"/>
      <c r="AD22" s="22"/>
      <c r="AE22" s="22"/>
      <c r="AF22" s="22"/>
    </row>
    <row r="23" spans="2:34" ht="12.75" customHeight="1" x14ac:dyDescent="0.2">
      <c r="B23" s="463"/>
      <c r="C23" s="464"/>
      <c r="D23" s="464"/>
      <c r="E23" s="464"/>
      <c r="F23" s="464"/>
      <c r="G23" s="464"/>
      <c r="H23" s="464"/>
      <c r="I23" s="465"/>
      <c r="P23" s="463"/>
      <c r="Q23" s="464"/>
      <c r="R23" s="464"/>
      <c r="S23" s="464"/>
      <c r="T23" s="464"/>
      <c r="U23" s="464"/>
      <c r="V23" s="464"/>
      <c r="W23" s="465"/>
      <c r="AB23" s="1"/>
      <c r="AC23" s="22"/>
      <c r="AD23" s="22"/>
      <c r="AE23" s="22"/>
      <c r="AF23" s="22"/>
    </row>
    <row r="24" spans="2:34" ht="54.4" customHeight="1" x14ac:dyDescent="0.2">
      <c r="B24" s="463"/>
      <c r="C24" s="464"/>
      <c r="D24" s="464"/>
      <c r="E24" s="464"/>
      <c r="F24" s="464"/>
      <c r="G24" s="464"/>
      <c r="H24" s="464"/>
      <c r="I24" s="465"/>
      <c r="P24" s="466"/>
      <c r="Q24" s="467"/>
      <c r="R24" s="467"/>
      <c r="S24" s="467"/>
      <c r="T24" s="467"/>
      <c r="U24" s="467"/>
      <c r="V24" s="467"/>
      <c r="W24" s="468"/>
      <c r="AB24" s="1"/>
      <c r="AC24" s="22"/>
      <c r="AD24" s="22"/>
      <c r="AE24" s="22"/>
      <c r="AF24" s="22"/>
    </row>
    <row r="25" spans="2:34" ht="43.15" customHeight="1" x14ac:dyDescent="0.2">
      <c r="B25" s="466"/>
      <c r="C25" s="467"/>
      <c r="D25" s="467"/>
      <c r="E25" s="467"/>
      <c r="F25" s="467"/>
      <c r="G25" s="467"/>
      <c r="H25" s="467"/>
      <c r="I25" s="468"/>
      <c r="AB25" s="1"/>
      <c r="AC25" s="22"/>
      <c r="AD25" s="22"/>
      <c r="AE25" s="22"/>
      <c r="AF25" s="22"/>
    </row>
    <row r="26" spans="2:34" ht="17.25" customHeight="1" x14ac:dyDescent="0.2">
      <c r="B26" s="51"/>
      <c r="C26" s="31"/>
      <c r="D26" s="31"/>
      <c r="E26" s="31"/>
      <c r="F26" s="31"/>
      <c r="G26" s="31"/>
      <c r="H26" s="31"/>
      <c r="P26" s="19" t="s">
        <v>651</v>
      </c>
    </row>
    <row r="27" spans="2:34" ht="55.5" customHeight="1" x14ac:dyDescent="0.2">
      <c r="B27" s="36" t="s">
        <v>374</v>
      </c>
      <c r="P27" s="469" t="s">
        <v>652</v>
      </c>
      <c r="Q27" s="470"/>
      <c r="R27" s="470"/>
      <c r="S27" s="470"/>
      <c r="T27" s="470"/>
      <c r="U27" s="470"/>
      <c r="V27" s="470"/>
      <c r="W27" s="471"/>
      <c r="AB27" s="1"/>
      <c r="AC27" s="22"/>
      <c r="AD27" s="22"/>
      <c r="AE27" s="22"/>
      <c r="AF27" s="22"/>
    </row>
    <row r="28" spans="2:34" ht="115.5" customHeight="1" x14ac:dyDescent="0.2">
      <c r="B28" s="472"/>
      <c r="C28" s="473"/>
      <c r="D28" s="473"/>
      <c r="E28" s="473"/>
      <c r="F28" s="473"/>
      <c r="G28" s="473"/>
      <c r="H28" s="473"/>
      <c r="I28" s="473"/>
      <c r="P28" s="474"/>
      <c r="Q28" s="475"/>
      <c r="R28" s="475"/>
      <c r="S28" s="475"/>
      <c r="T28" s="475"/>
      <c r="U28" s="475"/>
      <c r="V28" s="475"/>
      <c r="W28" s="476"/>
      <c r="AB28" s="1"/>
      <c r="AC28" s="22"/>
      <c r="AD28" s="22"/>
      <c r="AE28" s="22"/>
      <c r="AF28" s="22"/>
    </row>
    <row r="29" spans="2:34" ht="17.25" customHeight="1" x14ac:dyDescent="0.2">
      <c r="B29" s="51"/>
      <c r="C29" s="31"/>
      <c r="D29" s="31"/>
      <c r="E29" s="31"/>
      <c r="F29" s="31"/>
      <c r="G29" s="31"/>
      <c r="H29" s="31"/>
    </row>
    <row r="30" spans="2:34" ht="27.75" customHeight="1" x14ac:dyDescent="0.2">
      <c r="B30" s="477" t="s">
        <v>640</v>
      </c>
      <c r="C30" s="477"/>
      <c r="D30" s="477" t="s">
        <v>641</v>
      </c>
      <c r="E30" s="477"/>
      <c r="G30" s="478" t="s">
        <v>110</v>
      </c>
      <c r="H30" s="478"/>
      <c r="I30" s="478"/>
    </row>
    <row r="31" spans="2:34" ht="19.5" customHeight="1" x14ac:dyDescent="0.2">
      <c r="B31" s="485"/>
      <c r="C31" s="486"/>
      <c r="D31" s="495"/>
      <c r="E31" s="495"/>
      <c r="G31" s="472"/>
      <c r="H31" s="472"/>
      <c r="I31" s="472"/>
    </row>
    <row r="32" spans="2:34" ht="12.75" customHeight="1" x14ac:dyDescent="0.2"/>
    <row r="33" spans="2:43" ht="27.75" customHeight="1" x14ac:dyDescent="0.2">
      <c r="B33" s="477" t="s">
        <v>50</v>
      </c>
      <c r="C33" s="477"/>
      <c r="D33" s="477" t="s">
        <v>51</v>
      </c>
      <c r="E33" s="477"/>
      <c r="G33" s="478" t="s">
        <v>661</v>
      </c>
      <c r="H33" s="478"/>
      <c r="I33" s="478"/>
    </row>
    <row r="34" spans="2:43" ht="19.5" customHeight="1" x14ac:dyDescent="0.2">
      <c r="B34" s="485"/>
      <c r="C34" s="486"/>
      <c r="D34" s="487"/>
      <c r="E34" s="487"/>
      <c r="G34" s="488" t="s">
        <v>662</v>
      </c>
      <c r="H34" s="489"/>
      <c r="I34" s="492"/>
      <c r="P34" s="52"/>
      <c r="Q34" s="52"/>
      <c r="R34" s="52"/>
    </row>
    <row r="35" spans="2:43" ht="12.75" customHeight="1" x14ac:dyDescent="0.2">
      <c r="F35" s="33"/>
      <c r="G35" s="490"/>
      <c r="H35" s="491"/>
      <c r="I35" s="493"/>
    </row>
    <row r="36" spans="2:43" ht="27.75" customHeight="1" x14ac:dyDescent="0.2">
      <c r="B36" s="477" t="s">
        <v>642</v>
      </c>
      <c r="C36" s="477"/>
      <c r="D36" s="477" t="s">
        <v>643</v>
      </c>
      <c r="E36" s="477"/>
      <c r="G36" s="494"/>
      <c r="H36" s="494"/>
    </row>
    <row r="37" spans="2:43" ht="19.5" customHeight="1" x14ac:dyDescent="0.2">
      <c r="B37" s="485"/>
      <c r="C37" s="486"/>
      <c r="D37" s="485"/>
      <c r="E37" s="486"/>
      <c r="G37" s="507"/>
      <c r="H37" s="507"/>
      <c r="P37" s="52"/>
      <c r="Q37" s="52"/>
      <c r="R37" s="52"/>
    </row>
    <row r="38" spans="2:43" ht="12.75" hidden="1" customHeight="1" x14ac:dyDescent="0.2"/>
    <row r="39" spans="2:43" ht="26.25" hidden="1" customHeight="1" x14ac:dyDescent="0.2">
      <c r="B39" s="508" t="s">
        <v>372</v>
      </c>
      <c r="C39" s="509"/>
      <c r="D39" s="509"/>
      <c r="E39" s="509"/>
      <c r="F39" s="509"/>
      <c r="G39" s="509"/>
      <c r="H39" s="509"/>
      <c r="I39" s="509"/>
      <c r="J39" s="509"/>
      <c r="K39" s="509"/>
      <c r="L39" s="189"/>
      <c r="M39" s="190"/>
      <c r="N39" s="190"/>
    </row>
    <row r="40" spans="2:43" ht="26.25" hidden="1" customHeight="1" x14ac:dyDescent="0.2">
      <c r="B40" s="496" t="s">
        <v>202</v>
      </c>
      <c r="C40" s="497"/>
      <c r="D40" s="497"/>
      <c r="E40" s="497"/>
      <c r="F40" s="497"/>
      <c r="G40" s="497"/>
      <c r="H40" s="497"/>
      <c r="I40" s="497"/>
      <c r="J40" s="497"/>
      <c r="K40" s="497"/>
      <c r="L40" s="191"/>
      <c r="M40" s="192"/>
      <c r="N40" s="192"/>
    </row>
    <row r="41" spans="2:43" ht="12.75" customHeight="1" x14ac:dyDescent="0.2">
      <c r="B41" s="28"/>
      <c r="C41" s="28"/>
      <c r="D41" s="28"/>
      <c r="E41" s="28"/>
      <c r="F41" s="28"/>
      <c r="G41" s="28"/>
      <c r="H41" s="28"/>
      <c r="I41" s="28"/>
      <c r="J41" s="28"/>
      <c r="K41" s="70"/>
    </row>
    <row r="42" spans="2:43" ht="27.75" customHeight="1" x14ac:dyDescent="0.2">
      <c r="B42" s="504" t="s">
        <v>373</v>
      </c>
      <c r="C42" s="510"/>
      <c r="D42" s="510"/>
      <c r="E42" s="510"/>
      <c r="F42" s="510"/>
      <c r="G42" s="510"/>
      <c r="H42" s="510"/>
      <c r="I42" s="510"/>
      <c r="J42" s="510"/>
      <c r="K42" s="510"/>
      <c r="L42" s="228"/>
      <c r="M42" s="229"/>
      <c r="N42" s="229"/>
    </row>
    <row r="43" spans="2:43" ht="25.5" customHeight="1" x14ac:dyDescent="0.2">
      <c r="B43" s="496" t="s">
        <v>208</v>
      </c>
      <c r="C43" s="497"/>
      <c r="D43" s="497"/>
      <c r="E43" s="497"/>
      <c r="F43" s="497"/>
      <c r="G43" s="497"/>
      <c r="H43" s="497"/>
      <c r="I43" s="497"/>
      <c r="J43" s="497"/>
      <c r="K43" s="497"/>
      <c r="L43" s="230"/>
      <c r="M43" s="231"/>
      <c r="N43" s="231"/>
      <c r="P43" s="226"/>
      <c r="Q43" s="226"/>
      <c r="R43" s="226"/>
      <c r="V43" s="33"/>
    </row>
    <row r="44" spans="2:43" ht="12.75" customHeight="1" x14ac:dyDescent="0.2">
      <c r="B44" s="232"/>
      <c r="C44" s="232"/>
      <c r="D44" s="233"/>
      <c r="E44" s="233"/>
      <c r="F44" s="233"/>
      <c r="L44" s="22"/>
      <c r="M44" s="22"/>
      <c r="N44" s="22"/>
    </row>
    <row r="45" spans="2:43" ht="21" customHeight="1" x14ac:dyDescent="0.2">
      <c r="B45" s="498" t="s">
        <v>356</v>
      </c>
      <c r="C45" s="498"/>
      <c r="D45" s="498"/>
      <c r="E45" s="498"/>
      <c r="F45" s="498"/>
      <c r="I45" s="33"/>
      <c r="L45" s="22"/>
      <c r="M45" s="22"/>
      <c r="N45" s="22"/>
      <c r="P45" s="499" t="s">
        <v>52</v>
      </c>
      <c r="Q45" s="499"/>
      <c r="X45" s="234"/>
      <c r="Y45" s="23"/>
      <c r="Z45" s="23"/>
      <c r="AA45" s="23"/>
    </row>
    <row r="46" spans="2:43" ht="2.25" customHeight="1" x14ac:dyDescent="0.2">
      <c r="B46" s="500"/>
      <c r="C46" s="500"/>
      <c r="D46" s="500"/>
      <c r="E46" s="500"/>
      <c r="F46" s="500"/>
      <c r="G46" s="49"/>
      <c r="I46" s="235" t="s">
        <v>173</v>
      </c>
      <c r="P46" s="500"/>
      <c r="Q46" s="500"/>
      <c r="R46" s="500"/>
      <c r="S46" s="500"/>
      <c r="T46" s="500"/>
    </row>
    <row r="47" spans="2:43" ht="90" customHeight="1" x14ac:dyDescent="0.2">
      <c r="B47" s="236" t="s">
        <v>359</v>
      </c>
      <c r="C47" s="501" t="s">
        <v>357</v>
      </c>
      <c r="D47" s="501"/>
      <c r="E47" s="501"/>
      <c r="F47" s="502" t="s">
        <v>644</v>
      </c>
      <c r="G47" s="503"/>
      <c r="H47" s="503"/>
      <c r="I47" s="503"/>
      <c r="J47" s="503"/>
      <c r="K47" s="503"/>
      <c r="L47" s="237" t="s">
        <v>171</v>
      </c>
      <c r="M47" s="237" t="s">
        <v>170</v>
      </c>
      <c r="N47" s="236" t="s">
        <v>350</v>
      </c>
      <c r="P47" s="504" t="s">
        <v>358</v>
      </c>
      <c r="Q47" s="505"/>
      <c r="R47" s="505"/>
      <c r="S47" s="505"/>
      <c r="T47" s="505"/>
      <c r="U47" s="506"/>
      <c r="V47" s="523" t="s">
        <v>351</v>
      </c>
      <c r="W47" s="506"/>
      <c r="X47" s="504" t="s">
        <v>375</v>
      </c>
      <c r="Y47" s="506"/>
    </row>
    <row r="48" spans="2:43" ht="43.5" customHeight="1" x14ac:dyDescent="0.2">
      <c r="B48" s="244" t="s">
        <v>100</v>
      </c>
      <c r="C48" s="513" t="s">
        <v>210</v>
      </c>
      <c r="D48" s="514"/>
      <c r="E48" s="515"/>
      <c r="F48" s="513"/>
      <c r="G48" s="516"/>
      <c r="H48" s="516"/>
      <c r="I48" s="516"/>
      <c r="J48" s="516"/>
      <c r="K48" s="516"/>
      <c r="L48" s="238"/>
      <c r="M48" s="239"/>
      <c r="N48" s="240"/>
      <c r="P48" s="517"/>
      <c r="Q48" s="503"/>
      <c r="R48" s="503"/>
      <c r="S48" s="503"/>
      <c r="T48" s="503"/>
      <c r="U48" s="518"/>
      <c r="V48" s="519"/>
      <c r="W48" s="520"/>
      <c r="X48" s="521">
        <f>IFERROR(IF(L48="TRUE",V48,V48*M48),"")</f>
        <v>0</v>
      </c>
      <c r="Y48" s="522"/>
      <c r="Z48" s="511"/>
      <c r="AA48" s="512"/>
      <c r="AB48" s="512"/>
      <c r="AC48" s="512"/>
      <c r="AD48" s="512"/>
      <c r="AE48" s="512"/>
      <c r="AF48" s="512"/>
      <c r="AG48" s="512"/>
      <c r="AH48" s="512"/>
      <c r="AI48" s="512"/>
      <c r="AJ48" s="512"/>
      <c r="AK48" s="512"/>
      <c r="AL48" s="512"/>
      <c r="AM48" s="512"/>
      <c r="AN48" s="512"/>
      <c r="AO48" s="512"/>
      <c r="AP48" s="512"/>
      <c r="AQ48" s="512"/>
    </row>
    <row r="49" spans="2:25" ht="42.75" customHeight="1" x14ac:dyDescent="0.2">
      <c r="B49" s="244" t="s">
        <v>101</v>
      </c>
      <c r="C49" s="513" t="s">
        <v>216</v>
      </c>
      <c r="D49" s="514"/>
      <c r="E49" s="515"/>
      <c r="F49" s="513"/>
      <c r="G49" s="516"/>
      <c r="H49" s="516"/>
      <c r="I49" s="516"/>
      <c r="J49" s="516"/>
      <c r="K49" s="516"/>
      <c r="L49" s="238"/>
      <c r="M49" s="239"/>
      <c r="N49" s="240"/>
      <c r="P49" s="517"/>
      <c r="Q49" s="503"/>
      <c r="R49" s="503"/>
      <c r="S49" s="503"/>
      <c r="T49" s="503"/>
      <c r="U49" s="518"/>
      <c r="V49" s="519"/>
      <c r="W49" s="520"/>
      <c r="X49" s="521">
        <f t="shared" ref="X49:X67" si="0">IFERROR(IF(L49="TRUE",V49,V49*M49),"")</f>
        <v>0</v>
      </c>
      <c r="Y49" s="522"/>
    </row>
    <row r="50" spans="2:25" ht="42.75" customHeight="1" x14ac:dyDescent="0.2">
      <c r="B50" s="244" t="s">
        <v>102</v>
      </c>
      <c r="C50" s="513" t="s">
        <v>222</v>
      </c>
      <c r="D50" s="514"/>
      <c r="E50" s="515"/>
      <c r="F50" s="513"/>
      <c r="G50" s="516"/>
      <c r="H50" s="516"/>
      <c r="I50" s="516"/>
      <c r="J50" s="516"/>
      <c r="K50" s="516"/>
      <c r="L50" s="238"/>
      <c r="M50" s="239"/>
      <c r="N50" s="240"/>
      <c r="P50" s="517"/>
      <c r="Q50" s="503"/>
      <c r="R50" s="503"/>
      <c r="S50" s="503"/>
      <c r="T50" s="503"/>
      <c r="U50" s="518"/>
      <c r="V50" s="519"/>
      <c r="W50" s="520"/>
      <c r="X50" s="521">
        <f t="shared" si="0"/>
        <v>0</v>
      </c>
      <c r="Y50" s="522"/>
    </row>
    <row r="51" spans="2:25" ht="42.75" customHeight="1" x14ac:dyDescent="0.2">
      <c r="B51" s="244" t="s">
        <v>103</v>
      </c>
      <c r="C51" s="513" t="s">
        <v>228</v>
      </c>
      <c r="D51" s="514"/>
      <c r="E51" s="515"/>
      <c r="F51" s="513"/>
      <c r="G51" s="516"/>
      <c r="H51" s="516"/>
      <c r="I51" s="516"/>
      <c r="J51" s="516"/>
      <c r="K51" s="516"/>
      <c r="L51" s="238"/>
      <c r="M51" s="239"/>
      <c r="N51" s="240"/>
      <c r="P51" s="517"/>
      <c r="Q51" s="503"/>
      <c r="R51" s="503"/>
      <c r="S51" s="503"/>
      <c r="T51" s="503"/>
      <c r="U51" s="518"/>
      <c r="V51" s="519"/>
      <c r="W51" s="520"/>
      <c r="X51" s="521">
        <f t="shared" si="0"/>
        <v>0</v>
      </c>
      <c r="Y51" s="522"/>
    </row>
    <row r="52" spans="2:25" ht="42.75" customHeight="1" x14ac:dyDescent="0.2">
      <c r="B52" s="244" t="s">
        <v>104</v>
      </c>
      <c r="C52" s="513" t="s">
        <v>234</v>
      </c>
      <c r="D52" s="514"/>
      <c r="E52" s="515"/>
      <c r="F52" s="513"/>
      <c r="G52" s="516"/>
      <c r="H52" s="516"/>
      <c r="I52" s="516"/>
      <c r="J52" s="516"/>
      <c r="K52" s="516"/>
      <c r="L52" s="238"/>
      <c r="M52" s="239"/>
      <c r="N52" s="240"/>
      <c r="P52" s="517"/>
      <c r="Q52" s="503"/>
      <c r="R52" s="503"/>
      <c r="S52" s="503"/>
      <c r="T52" s="503"/>
      <c r="U52" s="518"/>
      <c r="V52" s="519"/>
      <c r="W52" s="520"/>
      <c r="X52" s="521">
        <f t="shared" si="0"/>
        <v>0</v>
      </c>
      <c r="Y52" s="522"/>
    </row>
    <row r="53" spans="2:25" ht="42.75" customHeight="1" x14ac:dyDescent="0.2">
      <c r="B53" s="244" t="s">
        <v>106</v>
      </c>
      <c r="C53" s="513" t="s">
        <v>240</v>
      </c>
      <c r="D53" s="514"/>
      <c r="E53" s="515"/>
      <c r="F53" s="513"/>
      <c r="G53" s="516"/>
      <c r="H53" s="516"/>
      <c r="I53" s="516"/>
      <c r="J53" s="516"/>
      <c r="K53" s="516"/>
      <c r="L53" s="238"/>
      <c r="M53" s="239"/>
      <c r="N53" s="240"/>
      <c r="P53" s="517"/>
      <c r="Q53" s="503"/>
      <c r="R53" s="503"/>
      <c r="S53" s="503"/>
      <c r="T53" s="503"/>
      <c r="U53" s="518"/>
      <c r="V53" s="519"/>
      <c r="W53" s="520"/>
      <c r="X53" s="521">
        <f t="shared" si="0"/>
        <v>0</v>
      </c>
      <c r="Y53" s="522"/>
    </row>
    <row r="54" spans="2:25" ht="42.75" customHeight="1" x14ac:dyDescent="0.2">
      <c r="B54" s="244" t="s">
        <v>105</v>
      </c>
      <c r="C54" s="513" t="s">
        <v>246</v>
      </c>
      <c r="D54" s="514"/>
      <c r="E54" s="515"/>
      <c r="F54" s="513"/>
      <c r="G54" s="516"/>
      <c r="H54" s="516"/>
      <c r="I54" s="516"/>
      <c r="J54" s="516"/>
      <c r="K54" s="516"/>
      <c r="L54" s="238"/>
      <c r="M54" s="239"/>
      <c r="N54" s="240"/>
      <c r="P54" s="517"/>
      <c r="Q54" s="503"/>
      <c r="R54" s="503"/>
      <c r="S54" s="503"/>
      <c r="T54" s="503"/>
      <c r="U54" s="518"/>
      <c r="V54" s="519"/>
      <c r="W54" s="520"/>
      <c r="X54" s="521">
        <f t="shared" si="0"/>
        <v>0</v>
      </c>
      <c r="Y54" s="522"/>
    </row>
    <row r="55" spans="2:25" ht="42.75" customHeight="1" x14ac:dyDescent="0.2">
      <c r="B55" s="244" t="s">
        <v>107</v>
      </c>
      <c r="C55" s="513" t="s">
        <v>252</v>
      </c>
      <c r="D55" s="514"/>
      <c r="E55" s="515"/>
      <c r="F55" s="513"/>
      <c r="G55" s="516"/>
      <c r="H55" s="516"/>
      <c r="I55" s="516"/>
      <c r="J55" s="516"/>
      <c r="K55" s="516"/>
      <c r="L55" s="238"/>
      <c r="M55" s="239"/>
      <c r="N55" s="240"/>
      <c r="P55" s="517"/>
      <c r="Q55" s="503"/>
      <c r="R55" s="503"/>
      <c r="S55" s="503"/>
      <c r="T55" s="503"/>
      <c r="U55" s="518"/>
      <c r="V55" s="519"/>
      <c r="W55" s="520"/>
      <c r="X55" s="521">
        <f t="shared" si="0"/>
        <v>0</v>
      </c>
      <c r="Y55" s="522"/>
    </row>
    <row r="56" spans="2:25" ht="42.75" customHeight="1" x14ac:dyDescent="0.2">
      <c r="B56" s="244" t="s">
        <v>108</v>
      </c>
      <c r="C56" s="513" t="s">
        <v>258</v>
      </c>
      <c r="D56" s="514"/>
      <c r="E56" s="515"/>
      <c r="F56" s="513"/>
      <c r="G56" s="516"/>
      <c r="H56" s="516"/>
      <c r="I56" s="516"/>
      <c r="J56" s="516"/>
      <c r="K56" s="516"/>
      <c r="L56" s="238"/>
      <c r="M56" s="239"/>
      <c r="N56" s="240"/>
      <c r="P56" s="517"/>
      <c r="Q56" s="503"/>
      <c r="R56" s="503"/>
      <c r="S56" s="503"/>
      <c r="T56" s="503"/>
      <c r="U56" s="518"/>
      <c r="V56" s="519"/>
      <c r="W56" s="520"/>
      <c r="X56" s="521">
        <f t="shared" si="0"/>
        <v>0</v>
      </c>
      <c r="Y56" s="522"/>
    </row>
    <row r="57" spans="2:25" ht="42.75" customHeight="1" x14ac:dyDescent="0.2">
      <c r="B57" s="244" t="s">
        <v>109</v>
      </c>
      <c r="C57" s="513" t="s">
        <v>264</v>
      </c>
      <c r="D57" s="514"/>
      <c r="E57" s="515"/>
      <c r="F57" s="513"/>
      <c r="G57" s="516"/>
      <c r="H57" s="516"/>
      <c r="I57" s="516"/>
      <c r="J57" s="516"/>
      <c r="K57" s="516"/>
      <c r="L57" s="238"/>
      <c r="M57" s="239"/>
      <c r="N57" s="240"/>
      <c r="P57" s="517"/>
      <c r="Q57" s="503"/>
      <c r="R57" s="503"/>
      <c r="S57" s="503"/>
      <c r="T57" s="503"/>
      <c r="U57" s="518"/>
      <c r="V57" s="519"/>
      <c r="W57" s="520"/>
      <c r="X57" s="521">
        <f t="shared" si="0"/>
        <v>0</v>
      </c>
      <c r="Y57" s="522"/>
    </row>
    <row r="58" spans="2:25" ht="42.75" customHeight="1" x14ac:dyDescent="0.2">
      <c r="B58" s="244" t="s">
        <v>177</v>
      </c>
      <c r="C58" s="513" t="s">
        <v>270</v>
      </c>
      <c r="D58" s="514"/>
      <c r="E58" s="515"/>
      <c r="F58" s="513"/>
      <c r="G58" s="516"/>
      <c r="H58" s="516"/>
      <c r="I58" s="516"/>
      <c r="J58" s="516"/>
      <c r="K58" s="516"/>
      <c r="L58" s="238"/>
      <c r="M58" s="239"/>
      <c r="N58" s="240"/>
      <c r="P58" s="517"/>
      <c r="Q58" s="503"/>
      <c r="R58" s="503"/>
      <c r="S58" s="503"/>
      <c r="T58" s="503"/>
      <c r="U58" s="518"/>
      <c r="V58" s="519"/>
      <c r="W58" s="520"/>
      <c r="X58" s="521">
        <f t="shared" si="0"/>
        <v>0</v>
      </c>
      <c r="Y58" s="522"/>
    </row>
    <row r="59" spans="2:25" ht="42.75" customHeight="1" x14ac:dyDescent="0.2">
      <c r="B59" s="244" t="s">
        <v>178</v>
      </c>
      <c r="C59" s="513" t="s">
        <v>276</v>
      </c>
      <c r="D59" s="514"/>
      <c r="E59" s="515"/>
      <c r="F59" s="513"/>
      <c r="G59" s="516"/>
      <c r="H59" s="516"/>
      <c r="I59" s="516"/>
      <c r="J59" s="516"/>
      <c r="K59" s="516"/>
      <c r="L59" s="238"/>
      <c r="M59" s="239"/>
      <c r="N59" s="240"/>
      <c r="P59" s="517"/>
      <c r="Q59" s="503"/>
      <c r="R59" s="503"/>
      <c r="S59" s="503"/>
      <c r="T59" s="503"/>
      <c r="U59" s="518"/>
      <c r="V59" s="519"/>
      <c r="W59" s="520"/>
      <c r="X59" s="521">
        <f t="shared" si="0"/>
        <v>0</v>
      </c>
      <c r="Y59" s="522"/>
    </row>
    <row r="60" spans="2:25" ht="42.75" customHeight="1" x14ac:dyDescent="0.2">
      <c r="B60" s="244" t="s">
        <v>179</v>
      </c>
      <c r="C60" s="513" t="s">
        <v>282</v>
      </c>
      <c r="D60" s="514"/>
      <c r="E60" s="515"/>
      <c r="F60" s="513"/>
      <c r="G60" s="516"/>
      <c r="H60" s="516"/>
      <c r="I60" s="516"/>
      <c r="J60" s="516"/>
      <c r="K60" s="516"/>
      <c r="L60" s="238"/>
      <c r="M60" s="239"/>
      <c r="N60" s="240"/>
      <c r="P60" s="517"/>
      <c r="Q60" s="503"/>
      <c r="R60" s="503"/>
      <c r="S60" s="503"/>
      <c r="T60" s="503"/>
      <c r="U60" s="518"/>
      <c r="V60" s="519"/>
      <c r="W60" s="520"/>
      <c r="X60" s="521">
        <f t="shared" si="0"/>
        <v>0</v>
      </c>
      <c r="Y60" s="522"/>
    </row>
    <row r="61" spans="2:25" ht="42.75" customHeight="1" x14ac:dyDescent="0.2">
      <c r="B61" s="244" t="s">
        <v>180</v>
      </c>
      <c r="C61" s="513" t="s">
        <v>288</v>
      </c>
      <c r="D61" s="514"/>
      <c r="E61" s="515"/>
      <c r="F61" s="513"/>
      <c r="G61" s="516"/>
      <c r="H61" s="516"/>
      <c r="I61" s="516"/>
      <c r="J61" s="516"/>
      <c r="K61" s="516"/>
      <c r="L61" s="238"/>
      <c r="M61" s="239"/>
      <c r="N61" s="240"/>
      <c r="P61" s="517"/>
      <c r="Q61" s="503"/>
      <c r="R61" s="503"/>
      <c r="S61" s="503"/>
      <c r="T61" s="503"/>
      <c r="U61" s="518"/>
      <c r="V61" s="519"/>
      <c r="W61" s="520"/>
      <c r="X61" s="521">
        <f t="shared" si="0"/>
        <v>0</v>
      </c>
      <c r="Y61" s="522"/>
    </row>
    <row r="62" spans="2:25" ht="42.75" customHeight="1" x14ac:dyDescent="0.2">
      <c r="B62" s="244" t="s">
        <v>181</v>
      </c>
      <c r="C62" s="513" t="s">
        <v>294</v>
      </c>
      <c r="D62" s="514"/>
      <c r="E62" s="515"/>
      <c r="F62" s="513"/>
      <c r="G62" s="516"/>
      <c r="H62" s="516"/>
      <c r="I62" s="516"/>
      <c r="J62" s="516"/>
      <c r="K62" s="516"/>
      <c r="L62" s="238"/>
      <c r="M62" s="239"/>
      <c r="N62" s="240"/>
      <c r="P62" s="517"/>
      <c r="Q62" s="503"/>
      <c r="R62" s="503"/>
      <c r="S62" s="503"/>
      <c r="T62" s="503"/>
      <c r="U62" s="518"/>
      <c r="V62" s="519"/>
      <c r="W62" s="520"/>
      <c r="X62" s="521">
        <f t="shared" si="0"/>
        <v>0</v>
      </c>
      <c r="Y62" s="522"/>
    </row>
    <row r="63" spans="2:25" ht="42.75" customHeight="1" x14ac:dyDescent="0.2">
      <c r="B63" s="244" t="s">
        <v>182</v>
      </c>
      <c r="C63" s="513" t="s">
        <v>300</v>
      </c>
      <c r="D63" s="514"/>
      <c r="E63" s="515"/>
      <c r="F63" s="513"/>
      <c r="G63" s="516"/>
      <c r="H63" s="516"/>
      <c r="I63" s="516"/>
      <c r="J63" s="516"/>
      <c r="K63" s="516"/>
      <c r="L63" s="238"/>
      <c r="M63" s="239"/>
      <c r="N63" s="240"/>
      <c r="P63" s="517"/>
      <c r="Q63" s="503"/>
      <c r="R63" s="503"/>
      <c r="S63" s="503"/>
      <c r="T63" s="503"/>
      <c r="U63" s="518"/>
      <c r="V63" s="519"/>
      <c r="W63" s="520"/>
      <c r="X63" s="521">
        <f t="shared" si="0"/>
        <v>0</v>
      </c>
      <c r="Y63" s="522"/>
    </row>
    <row r="64" spans="2:25" ht="42.75" customHeight="1" x14ac:dyDescent="0.2">
      <c r="B64" s="244" t="s">
        <v>183</v>
      </c>
      <c r="C64" s="513" t="s">
        <v>306</v>
      </c>
      <c r="D64" s="514"/>
      <c r="E64" s="515"/>
      <c r="F64" s="513"/>
      <c r="G64" s="516"/>
      <c r="H64" s="516"/>
      <c r="I64" s="516"/>
      <c r="J64" s="516"/>
      <c r="K64" s="516"/>
      <c r="L64" s="238"/>
      <c r="M64" s="239"/>
      <c r="N64" s="240"/>
      <c r="P64" s="517"/>
      <c r="Q64" s="503"/>
      <c r="R64" s="503"/>
      <c r="S64" s="503"/>
      <c r="T64" s="503"/>
      <c r="U64" s="518"/>
      <c r="V64" s="519"/>
      <c r="W64" s="520"/>
      <c r="X64" s="521">
        <f t="shared" si="0"/>
        <v>0</v>
      </c>
      <c r="Y64" s="522"/>
    </row>
    <row r="65" spans="1:44" ht="42.75" customHeight="1" x14ac:dyDescent="0.2">
      <c r="B65" s="244" t="s">
        <v>184</v>
      </c>
      <c r="C65" s="513" t="s">
        <v>312</v>
      </c>
      <c r="D65" s="514"/>
      <c r="E65" s="515"/>
      <c r="F65" s="513"/>
      <c r="G65" s="516"/>
      <c r="H65" s="516"/>
      <c r="I65" s="516"/>
      <c r="J65" s="516"/>
      <c r="K65" s="516"/>
      <c r="L65" s="238"/>
      <c r="M65" s="239"/>
      <c r="N65" s="240"/>
      <c r="P65" s="517"/>
      <c r="Q65" s="503"/>
      <c r="R65" s="503"/>
      <c r="S65" s="503"/>
      <c r="T65" s="503"/>
      <c r="U65" s="518"/>
      <c r="V65" s="519"/>
      <c r="W65" s="520"/>
      <c r="X65" s="521">
        <f t="shared" si="0"/>
        <v>0</v>
      </c>
      <c r="Y65" s="522"/>
    </row>
    <row r="66" spans="1:44" ht="42.75" customHeight="1" x14ac:dyDescent="0.2">
      <c r="B66" s="244" t="s">
        <v>185</v>
      </c>
      <c r="C66" s="513" t="s">
        <v>318</v>
      </c>
      <c r="D66" s="514"/>
      <c r="E66" s="515"/>
      <c r="F66" s="513"/>
      <c r="G66" s="516"/>
      <c r="H66" s="516"/>
      <c r="I66" s="516"/>
      <c r="J66" s="516"/>
      <c r="K66" s="516"/>
      <c r="L66" s="238"/>
      <c r="M66" s="239"/>
      <c r="N66" s="240"/>
      <c r="P66" s="517"/>
      <c r="Q66" s="503"/>
      <c r="R66" s="503"/>
      <c r="S66" s="503"/>
      <c r="T66" s="503"/>
      <c r="U66" s="518"/>
      <c r="V66" s="519"/>
      <c r="W66" s="520"/>
      <c r="X66" s="521">
        <f t="shared" si="0"/>
        <v>0</v>
      </c>
      <c r="Y66" s="522"/>
    </row>
    <row r="67" spans="1:44" ht="42.75" customHeight="1" x14ac:dyDescent="0.2">
      <c r="B67" s="244" t="s">
        <v>116</v>
      </c>
      <c r="C67" s="513" t="s">
        <v>324</v>
      </c>
      <c r="D67" s="514"/>
      <c r="E67" s="515"/>
      <c r="F67" s="513"/>
      <c r="G67" s="516"/>
      <c r="H67" s="516"/>
      <c r="I67" s="516"/>
      <c r="J67" s="516"/>
      <c r="K67" s="516"/>
      <c r="L67" s="238"/>
      <c r="M67" s="239"/>
      <c r="N67" s="240"/>
      <c r="P67" s="517"/>
      <c r="Q67" s="503"/>
      <c r="R67" s="503"/>
      <c r="S67" s="503"/>
      <c r="T67" s="503"/>
      <c r="U67" s="518"/>
      <c r="V67" s="519"/>
      <c r="W67" s="520"/>
      <c r="X67" s="521">
        <f t="shared" si="0"/>
        <v>0</v>
      </c>
      <c r="Y67" s="522"/>
    </row>
    <row r="68" spans="1:44" ht="7.5" customHeight="1" x14ac:dyDescent="0.2">
      <c r="C68" s="1"/>
      <c r="H68" s="17"/>
      <c r="P68" s="226"/>
      <c r="Q68" s="226"/>
      <c r="R68" s="226"/>
      <c r="X68" s="227"/>
      <c r="Y68" s="227"/>
      <c r="Z68" s="23"/>
      <c r="AA68" s="23"/>
    </row>
    <row r="69" spans="1:44" ht="28.5" customHeight="1" x14ac:dyDescent="0.2">
      <c r="C69" s="1"/>
      <c r="P69" s="226"/>
      <c r="Q69" s="226"/>
      <c r="R69" s="226"/>
      <c r="U69" s="23"/>
      <c r="V69" s="23"/>
      <c r="W69" s="53" t="s">
        <v>117</v>
      </c>
      <c r="X69" s="524">
        <f>SUM(X48:Y67)</f>
        <v>0</v>
      </c>
      <c r="Y69" s="525"/>
      <c r="Z69" s="23"/>
      <c r="AA69" s="23"/>
    </row>
    <row r="70" spans="1:44" ht="7.5" customHeight="1" x14ac:dyDescent="0.2">
      <c r="C70" s="1"/>
      <c r="H70" s="17"/>
      <c r="P70" s="52"/>
      <c r="Q70" s="52"/>
      <c r="R70" s="52"/>
      <c r="Z70" s="23"/>
      <c r="AA70" s="23"/>
    </row>
    <row r="71" spans="1:44" ht="27" customHeight="1" x14ac:dyDescent="0.2">
      <c r="A71" s="174"/>
      <c r="B71" s="498"/>
      <c r="C71" s="498"/>
      <c r="D71" s="498"/>
      <c r="E71" s="498"/>
      <c r="F71" s="498"/>
      <c r="J71" s="23"/>
      <c r="P71" s="23"/>
      <c r="Q71" s="23"/>
      <c r="R71" s="23"/>
      <c r="S71" s="23"/>
      <c r="T71" s="23"/>
      <c r="V71" s="181"/>
      <c r="Z71" s="23"/>
      <c r="AA71" s="23"/>
    </row>
    <row r="72" spans="1:44" ht="17.25" customHeight="1" x14ac:dyDescent="0.2">
      <c r="A72" s="174"/>
      <c r="B72" s="23"/>
      <c r="C72" s="23"/>
      <c r="D72" s="23"/>
      <c r="E72" s="23"/>
      <c r="F72" s="23"/>
      <c r="G72" s="23"/>
      <c r="H72" s="23"/>
      <c r="I72" s="23"/>
      <c r="J72" s="23"/>
      <c r="P72" s="23"/>
      <c r="Q72" s="23"/>
      <c r="R72" s="23"/>
      <c r="S72" s="23"/>
      <c r="T72" s="23"/>
      <c r="U72" s="526"/>
      <c r="V72" s="527"/>
      <c r="W72" s="527"/>
      <c r="X72" s="53"/>
      <c r="Y72" s="54"/>
      <c r="Z72" s="23"/>
      <c r="AA72" s="23"/>
    </row>
    <row r="73" spans="1:44" ht="19.5" customHeight="1" x14ac:dyDescent="0.2">
      <c r="B73" s="37" t="s">
        <v>167</v>
      </c>
      <c r="F73" s="33"/>
      <c r="K73" s="37"/>
      <c r="N73" s="33"/>
      <c r="AF73" s="43"/>
      <c r="AG73" s="43"/>
      <c r="AH73" s="43"/>
      <c r="AI73" s="43"/>
      <c r="AJ73" s="43"/>
      <c r="AK73" s="43"/>
      <c r="AL73" s="43"/>
      <c r="AM73" s="43"/>
      <c r="AN73" s="43"/>
      <c r="AO73" s="43"/>
      <c r="AP73" s="43"/>
      <c r="AQ73" s="43"/>
      <c r="AR73" s="43"/>
    </row>
    <row r="74" spans="1:44" ht="28.5" customHeight="1" x14ac:dyDescent="0.2">
      <c r="A74" s="174"/>
      <c r="B74" s="500" t="s">
        <v>387</v>
      </c>
      <c r="C74" s="500"/>
      <c r="D74" s="500"/>
      <c r="E74" s="500"/>
      <c r="F74" s="500"/>
      <c r="G74" s="500"/>
      <c r="H74" s="500"/>
      <c r="I74" s="500"/>
      <c r="J74" s="500"/>
      <c r="M74" s="214"/>
      <c r="N74" s="28"/>
      <c r="P74" s="23"/>
      <c r="Q74" s="23"/>
      <c r="R74" s="23"/>
      <c r="S74" s="23"/>
      <c r="T74" s="23"/>
      <c r="U74" s="23"/>
      <c r="V74" s="23"/>
      <c r="W74" s="23"/>
      <c r="X74" s="53"/>
      <c r="Y74" s="54"/>
      <c r="Z74" s="23"/>
      <c r="AA74" s="23"/>
    </row>
    <row r="75" spans="1:44" ht="24.75" hidden="1" customHeight="1" x14ac:dyDescent="0.2">
      <c r="A75" s="178"/>
      <c r="B75" s="528" t="s">
        <v>367</v>
      </c>
      <c r="C75" s="529"/>
      <c r="D75" s="529"/>
      <c r="E75" s="529"/>
      <c r="F75" s="529"/>
      <c r="G75" s="529"/>
      <c r="H75" s="529"/>
      <c r="I75" s="529"/>
      <c r="J75" s="530"/>
      <c r="K75" s="33" t="s">
        <v>377</v>
      </c>
      <c r="L75" s="28"/>
      <c r="M75" s="28"/>
      <c r="N75" s="28"/>
      <c r="P75" s="23"/>
      <c r="Q75" s="23"/>
      <c r="R75" s="23"/>
      <c r="S75" s="23"/>
      <c r="T75" s="23"/>
      <c r="U75" s="23"/>
      <c r="V75" s="23"/>
      <c r="W75" s="23"/>
      <c r="X75" s="53"/>
      <c r="Y75" s="54"/>
      <c r="Z75" s="23"/>
      <c r="AA75" s="23"/>
    </row>
    <row r="76" spans="1:44" ht="17.25" customHeight="1" x14ac:dyDescent="0.2">
      <c r="A76" s="174"/>
      <c r="B76" s="24"/>
      <c r="C76" s="24"/>
      <c r="D76" s="24"/>
      <c r="E76" s="24"/>
      <c r="F76" s="8"/>
      <c r="G76" s="24"/>
      <c r="H76" s="24"/>
      <c r="I76" s="24"/>
      <c r="J76" s="23"/>
      <c r="P76" s="23"/>
      <c r="Q76" s="23"/>
      <c r="R76" s="23"/>
      <c r="S76" s="23"/>
      <c r="T76" s="23"/>
      <c r="U76" s="23"/>
      <c r="V76" s="23"/>
      <c r="W76" s="23"/>
      <c r="X76" s="53"/>
      <c r="Y76" s="54"/>
      <c r="Z76" s="23"/>
      <c r="AA76" s="23"/>
    </row>
    <row r="77" spans="1:44" ht="17.25" customHeight="1" x14ac:dyDescent="0.2">
      <c r="A77" s="174"/>
      <c r="E77" s="531"/>
      <c r="F77" s="531"/>
      <c r="G77" s="531"/>
      <c r="H77" s="531"/>
      <c r="I77" s="531"/>
      <c r="J77" s="23"/>
      <c r="K77" s="33"/>
      <c r="P77" s="23"/>
      <c r="Q77" s="23"/>
      <c r="R77" s="23"/>
      <c r="S77" s="23"/>
      <c r="T77" s="23"/>
      <c r="U77" s="23"/>
      <c r="V77" s="23"/>
      <c r="W77" s="23"/>
      <c r="X77" s="53"/>
      <c r="Y77" s="54"/>
      <c r="AA77" s="23"/>
      <c r="AB77" s="23"/>
    </row>
    <row r="78" spans="1:44" ht="8.25" customHeight="1" x14ac:dyDescent="0.2">
      <c r="A78" s="174"/>
      <c r="J78" s="23"/>
      <c r="P78" s="23"/>
      <c r="Q78" s="23"/>
      <c r="R78" s="23"/>
      <c r="S78" s="23"/>
      <c r="T78" s="23"/>
      <c r="U78" s="23"/>
      <c r="V78" s="23"/>
      <c r="W78" s="23"/>
      <c r="X78" s="53"/>
      <c r="Y78" s="54"/>
      <c r="AA78" s="23"/>
      <c r="AB78" s="23"/>
    </row>
    <row r="79" spans="1:44" ht="27.75" customHeight="1" x14ac:dyDescent="0.2">
      <c r="A79" s="174"/>
      <c r="B79" s="246" t="s">
        <v>674</v>
      </c>
      <c r="C79" s="50"/>
      <c r="D79" s="50"/>
      <c r="L79" s="550" t="s">
        <v>360</v>
      </c>
      <c r="M79" s="551"/>
      <c r="N79" s="552"/>
      <c r="P79" s="23"/>
      <c r="Q79" s="23"/>
      <c r="R79" s="23"/>
      <c r="S79" s="23"/>
      <c r="T79" s="23"/>
      <c r="U79" s="23"/>
      <c r="V79" s="23"/>
      <c r="W79" s="23"/>
      <c r="X79" s="53"/>
      <c r="Y79" s="54"/>
      <c r="Z79" s="23"/>
      <c r="AA79" s="23"/>
    </row>
    <row r="80" spans="1:44" ht="49.5" customHeight="1" x14ac:dyDescent="0.2">
      <c r="A80" s="174"/>
      <c r="B80" s="559" t="s">
        <v>675</v>
      </c>
      <c r="C80" s="560"/>
      <c r="D80" s="560"/>
      <c r="E80" s="560"/>
      <c r="F80" s="560"/>
      <c r="G80" s="560"/>
      <c r="H80" s="560"/>
      <c r="I80" s="560"/>
      <c r="J80" s="560"/>
      <c r="L80" s="553"/>
      <c r="M80" s="554"/>
      <c r="N80" s="555"/>
      <c r="P80" s="23"/>
      <c r="Q80" s="23"/>
      <c r="R80" s="23"/>
      <c r="S80" s="23"/>
      <c r="T80" s="23"/>
      <c r="U80" s="23"/>
      <c r="V80" s="23"/>
      <c r="W80" s="23"/>
      <c r="X80" s="53"/>
      <c r="Y80" s="54"/>
      <c r="Z80" s="23"/>
      <c r="AA80" s="23"/>
    </row>
    <row r="81" spans="1:34" ht="17.25" customHeight="1" x14ac:dyDescent="0.2">
      <c r="A81" s="174"/>
      <c r="B81" s="500"/>
      <c r="C81" s="500"/>
      <c r="D81" s="500"/>
      <c r="F81" s="49"/>
      <c r="G81" s="49"/>
      <c r="H81" s="49"/>
      <c r="I81" s="49"/>
      <c r="J81" s="23"/>
      <c r="L81" s="556"/>
      <c r="M81" s="557"/>
      <c r="N81" s="558"/>
      <c r="P81" s="23"/>
      <c r="Q81" s="23"/>
      <c r="R81" s="23"/>
      <c r="S81" s="23"/>
      <c r="T81" s="23"/>
      <c r="U81" s="23"/>
      <c r="V81" s="23"/>
      <c r="W81" s="23"/>
      <c r="X81" s="53"/>
      <c r="Y81" s="54"/>
      <c r="Z81" s="23"/>
      <c r="AA81" s="23"/>
    </row>
    <row r="82" spans="1:34" ht="25.5" hidden="1" customHeight="1" x14ac:dyDescent="0.2">
      <c r="A82" s="174"/>
      <c r="B82" s="174"/>
      <c r="C82" s="174"/>
      <c r="D82" s="174"/>
      <c r="E82" s="174"/>
      <c r="F82" s="174"/>
      <c r="G82" s="174"/>
      <c r="H82" s="174"/>
      <c r="I82" s="174"/>
      <c r="J82" s="174"/>
      <c r="K82" s="174"/>
      <c r="L82" s="42"/>
      <c r="M82" s="42"/>
      <c r="N82" s="42"/>
      <c r="O82" s="94"/>
      <c r="P82" s="33"/>
      <c r="Q82" s="23"/>
      <c r="R82" s="23"/>
      <c r="S82" s="23"/>
      <c r="T82" s="23"/>
      <c r="U82" s="23"/>
      <c r="V82" s="23"/>
      <c r="W82" s="23"/>
      <c r="X82" s="53"/>
      <c r="Y82" s="54"/>
      <c r="Z82" s="23"/>
      <c r="AA82" s="23"/>
    </row>
    <row r="83" spans="1:34" ht="18.75" customHeight="1" x14ac:dyDescent="0.2">
      <c r="A83" s="174"/>
      <c r="B83" s="561" t="s">
        <v>376</v>
      </c>
      <c r="C83" s="562"/>
      <c r="D83" s="562"/>
      <c r="E83" s="562"/>
      <c r="F83" s="562"/>
      <c r="G83" s="562"/>
      <c r="H83" s="562"/>
      <c r="I83" s="562"/>
      <c r="J83" s="562"/>
      <c r="L83" s="42"/>
      <c r="M83" s="42"/>
      <c r="N83" s="42"/>
      <c r="O83" s="94"/>
      <c r="P83" s="94"/>
      <c r="Q83" s="23"/>
      <c r="R83" s="23"/>
      <c r="S83" s="23"/>
      <c r="T83" s="23"/>
      <c r="U83" s="23"/>
      <c r="V83" s="23"/>
      <c r="W83" s="23"/>
      <c r="X83" s="53"/>
      <c r="Y83" s="54"/>
      <c r="Z83" s="23"/>
      <c r="AA83" s="23"/>
    </row>
    <row r="84" spans="1:34" ht="25.5" customHeight="1" x14ac:dyDescent="0.2">
      <c r="A84" s="174"/>
      <c r="B84" s="532" t="s">
        <v>380</v>
      </c>
      <c r="C84" s="533"/>
      <c r="D84" s="533"/>
      <c r="E84" s="533"/>
      <c r="F84" s="533"/>
      <c r="G84" s="533"/>
      <c r="H84" s="533"/>
      <c r="I84" s="533"/>
      <c r="J84" s="534"/>
      <c r="L84" s="42"/>
      <c r="M84" s="42"/>
      <c r="N84" s="42"/>
      <c r="O84" s="94"/>
      <c r="P84" s="94"/>
      <c r="Q84" s="23"/>
      <c r="R84" s="23"/>
      <c r="S84" s="23"/>
      <c r="T84" s="23"/>
      <c r="U84" s="23"/>
      <c r="V84" s="23"/>
      <c r="W84" s="23"/>
      <c r="X84" s="53"/>
      <c r="Y84" s="54"/>
      <c r="Z84" s="23"/>
      <c r="AA84" s="23"/>
    </row>
    <row r="85" spans="1:34" ht="17.25" customHeight="1" x14ac:dyDescent="0.2">
      <c r="A85" s="174"/>
      <c r="B85" s="535"/>
      <c r="C85" s="536"/>
      <c r="D85" s="536"/>
      <c r="E85" s="536"/>
      <c r="F85" s="536"/>
      <c r="G85" s="536"/>
      <c r="H85" s="536"/>
      <c r="I85" s="536"/>
      <c r="J85" s="537"/>
      <c r="K85" s="538"/>
      <c r="L85" s="540"/>
      <c r="M85" s="464"/>
      <c r="N85" s="464"/>
      <c r="P85" s="23"/>
      <c r="Q85" s="23"/>
      <c r="R85" s="23"/>
      <c r="S85" s="23"/>
      <c r="T85" s="23"/>
      <c r="U85" s="23"/>
      <c r="V85" s="23"/>
      <c r="W85" s="23"/>
      <c r="X85" s="53"/>
      <c r="Y85" s="54"/>
      <c r="Z85" s="23"/>
      <c r="AA85" s="23"/>
    </row>
    <row r="86" spans="1:34" ht="17.25" customHeight="1" x14ac:dyDescent="0.2">
      <c r="A86" s="174"/>
      <c r="B86" s="218"/>
      <c r="K86" s="538"/>
      <c r="L86" s="540"/>
      <c r="M86" s="464"/>
      <c r="N86" s="464"/>
      <c r="P86" s="23"/>
      <c r="Q86" s="23"/>
      <c r="R86" s="23"/>
      <c r="S86" s="23"/>
      <c r="T86" s="23"/>
      <c r="U86" s="23"/>
      <c r="V86" s="23"/>
      <c r="W86" s="23"/>
      <c r="X86" s="53"/>
      <c r="Y86" s="54"/>
      <c r="Z86" s="23"/>
      <c r="AA86" s="23"/>
    </row>
    <row r="87" spans="1:34" ht="20.25" customHeight="1" x14ac:dyDescent="0.2">
      <c r="A87" s="174"/>
      <c r="B87" s="498" t="s">
        <v>168</v>
      </c>
      <c r="C87" s="498"/>
      <c r="D87" s="498"/>
      <c r="E87" s="498"/>
      <c r="F87" s="498"/>
      <c r="G87" s="33"/>
      <c r="J87" s="23"/>
      <c r="K87" s="538"/>
      <c r="L87" s="464"/>
      <c r="M87" s="464"/>
      <c r="N87" s="464"/>
      <c r="P87" s="37" t="s">
        <v>34</v>
      </c>
      <c r="X87" s="53"/>
      <c r="Y87" s="54"/>
      <c r="Z87" s="23"/>
      <c r="AA87" s="23"/>
    </row>
    <row r="88" spans="1:34" ht="15.75" customHeight="1" x14ac:dyDescent="0.2">
      <c r="A88" s="174"/>
      <c r="B88" s="541" t="s">
        <v>364</v>
      </c>
      <c r="C88" s="541"/>
      <c r="D88" s="541"/>
      <c r="E88" s="542"/>
      <c r="F88" s="183"/>
      <c r="G88" s="8"/>
      <c r="H88" s="8"/>
      <c r="I88" s="8"/>
      <c r="J88" s="23"/>
      <c r="K88" s="539"/>
      <c r="L88" s="184"/>
      <c r="M88" s="182"/>
      <c r="N88" s="180"/>
      <c r="P88" s="19"/>
      <c r="X88" s="53"/>
      <c r="Y88" s="54"/>
      <c r="Z88" s="23"/>
      <c r="AA88" s="23"/>
    </row>
    <row r="89" spans="1:34" ht="99" customHeight="1" x14ac:dyDescent="0.2">
      <c r="A89" s="174"/>
      <c r="B89" s="543" t="s">
        <v>658</v>
      </c>
      <c r="C89" s="544"/>
      <c r="D89" s="545" t="s">
        <v>657</v>
      </c>
      <c r="E89" s="546"/>
      <c r="F89" s="546"/>
      <c r="G89" s="547"/>
      <c r="H89" s="545" t="s">
        <v>366</v>
      </c>
      <c r="I89" s="548"/>
      <c r="J89" s="548"/>
      <c r="K89" s="548"/>
      <c r="L89" s="548"/>
      <c r="M89" s="548"/>
      <c r="N89" s="549"/>
      <c r="P89" s="224" t="s">
        <v>656</v>
      </c>
      <c r="Q89" s="571" t="s">
        <v>655</v>
      </c>
      <c r="R89" s="572"/>
      <c r="S89" s="572"/>
      <c r="T89" s="572"/>
      <c r="U89" s="572"/>
      <c r="V89" s="572"/>
      <c r="W89" s="572"/>
      <c r="X89" s="573"/>
      <c r="Y89" s="92"/>
      <c r="Z89" s="91"/>
      <c r="AA89" s="93"/>
      <c r="AB89" s="93"/>
    </row>
    <row r="90" spans="1:34" ht="34.5" customHeight="1" x14ac:dyDescent="0.2">
      <c r="A90" s="174"/>
      <c r="B90" s="563" t="e">
        <v>#REF!</v>
      </c>
      <c r="C90" s="564"/>
      <c r="D90" s="565" t="s">
        <v>173</v>
      </c>
      <c r="E90" s="566"/>
      <c r="F90" s="566"/>
      <c r="G90" s="567"/>
      <c r="H90" s="568"/>
      <c r="I90" s="566"/>
      <c r="J90" s="566"/>
      <c r="K90" s="566"/>
      <c r="L90" s="566"/>
      <c r="M90" s="566"/>
      <c r="N90" s="567"/>
      <c r="O90" s="59"/>
      <c r="P90" s="225"/>
      <c r="Q90" s="569"/>
      <c r="R90" s="569"/>
      <c r="S90" s="569"/>
      <c r="T90" s="569"/>
      <c r="U90" s="569"/>
      <c r="V90" s="569"/>
      <c r="W90" s="569"/>
      <c r="X90" s="570"/>
      <c r="Y90" s="59"/>
      <c r="Z90" s="59"/>
      <c r="AA90" s="59" t="e">
        <f>IF(LEFT(B90,4)="Välj",FALSE,TRUE)</f>
        <v>#REF!</v>
      </c>
      <c r="AB90" s="59" t="b">
        <f>IF(P90="Ja",TRUE,FALSE)</f>
        <v>0</v>
      </c>
      <c r="AH90" s="50" t="e">
        <f>AA90=AB90</f>
        <v>#REF!</v>
      </c>
    </row>
    <row r="91" spans="1:34" ht="32.25" customHeight="1" x14ac:dyDescent="0.2">
      <c r="A91" s="174"/>
      <c r="B91" s="563" t="s">
        <v>389</v>
      </c>
      <c r="C91" s="564"/>
      <c r="D91" s="565"/>
      <c r="E91" s="566"/>
      <c r="F91" s="566"/>
      <c r="G91" s="567"/>
      <c r="H91" s="568"/>
      <c r="I91" s="566"/>
      <c r="J91" s="566"/>
      <c r="K91" s="566"/>
      <c r="L91" s="566"/>
      <c r="M91" s="566"/>
      <c r="N91" s="567"/>
      <c r="O91" s="59"/>
      <c r="P91" s="225"/>
      <c r="Q91" s="569"/>
      <c r="R91" s="569"/>
      <c r="S91" s="569"/>
      <c r="T91" s="569"/>
      <c r="U91" s="569"/>
      <c r="V91" s="569"/>
      <c r="W91" s="569"/>
      <c r="X91" s="570"/>
      <c r="Y91" s="59"/>
      <c r="Z91" s="59"/>
      <c r="AA91" s="59" t="b">
        <f t="shared" ref="AA91:AA109" si="1">IF(LEFT(B91,4)="Välj",FALSE,TRUE)</f>
        <v>0</v>
      </c>
      <c r="AB91" s="59" t="b">
        <f t="shared" ref="AB91:AB109" si="2">IF(P91="Ja",TRUE,FALSE)</f>
        <v>0</v>
      </c>
      <c r="AH91" s="50" t="b">
        <f t="shared" ref="AH91:AH109" si="3">AA91=AB91</f>
        <v>1</v>
      </c>
    </row>
    <row r="92" spans="1:34" ht="32.25" customHeight="1" x14ac:dyDescent="0.2">
      <c r="A92" s="174"/>
      <c r="B92" s="563" t="s">
        <v>389</v>
      </c>
      <c r="C92" s="564"/>
      <c r="D92" s="565"/>
      <c r="E92" s="566"/>
      <c r="F92" s="566"/>
      <c r="G92" s="567"/>
      <c r="H92" s="568"/>
      <c r="I92" s="566"/>
      <c r="J92" s="566"/>
      <c r="K92" s="566"/>
      <c r="L92" s="566"/>
      <c r="M92" s="566"/>
      <c r="N92" s="567"/>
      <c r="O92" s="59"/>
      <c r="P92" s="225"/>
      <c r="Q92" s="569"/>
      <c r="R92" s="569"/>
      <c r="S92" s="569"/>
      <c r="T92" s="569"/>
      <c r="U92" s="569"/>
      <c r="V92" s="569"/>
      <c r="W92" s="569"/>
      <c r="X92" s="570"/>
      <c r="Y92" s="59"/>
      <c r="Z92" s="59"/>
      <c r="AA92" s="59" t="b">
        <f t="shared" si="1"/>
        <v>0</v>
      </c>
      <c r="AB92" s="59" t="b">
        <f t="shared" si="2"/>
        <v>0</v>
      </c>
      <c r="AH92" s="50" t="b">
        <f t="shared" si="3"/>
        <v>1</v>
      </c>
    </row>
    <row r="93" spans="1:34" ht="32.25" customHeight="1" x14ac:dyDescent="0.2">
      <c r="A93" s="174"/>
      <c r="B93" s="563" t="s">
        <v>389</v>
      </c>
      <c r="C93" s="564"/>
      <c r="D93" s="565"/>
      <c r="E93" s="566"/>
      <c r="F93" s="566"/>
      <c r="G93" s="567"/>
      <c r="H93" s="568"/>
      <c r="I93" s="566"/>
      <c r="J93" s="566"/>
      <c r="K93" s="566"/>
      <c r="L93" s="566"/>
      <c r="M93" s="566"/>
      <c r="N93" s="567"/>
      <c r="O93" s="59"/>
      <c r="P93" s="225"/>
      <c r="Q93" s="569"/>
      <c r="R93" s="569"/>
      <c r="S93" s="569"/>
      <c r="T93" s="569"/>
      <c r="U93" s="569"/>
      <c r="V93" s="569"/>
      <c r="W93" s="569"/>
      <c r="X93" s="570"/>
      <c r="Y93" s="59"/>
      <c r="Z93" s="59"/>
      <c r="AA93" s="59" t="b">
        <f t="shared" si="1"/>
        <v>0</v>
      </c>
      <c r="AB93" s="59" t="b">
        <f t="shared" si="2"/>
        <v>0</v>
      </c>
      <c r="AH93" s="50" t="b">
        <f t="shared" si="3"/>
        <v>1</v>
      </c>
    </row>
    <row r="94" spans="1:34" ht="32.25" customHeight="1" x14ac:dyDescent="0.2">
      <c r="A94" s="174"/>
      <c r="B94" s="563" t="s">
        <v>389</v>
      </c>
      <c r="C94" s="564"/>
      <c r="D94" s="565"/>
      <c r="E94" s="566"/>
      <c r="F94" s="566"/>
      <c r="G94" s="567"/>
      <c r="H94" s="568"/>
      <c r="I94" s="566"/>
      <c r="J94" s="566"/>
      <c r="K94" s="566"/>
      <c r="L94" s="566"/>
      <c r="M94" s="566"/>
      <c r="N94" s="567"/>
      <c r="O94" s="59"/>
      <c r="P94" s="225"/>
      <c r="Q94" s="569"/>
      <c r="R94" s="569"/>
      <c r="S94" s="569"/>
      <c r="T94" s="569"/>
      <c r="U94" s="569"/>
      <c r="V94" s="569"/>
      <c r="W94" s="569"/>
      <c r="X94" s="570"/>
      <c r="Y94" s="59"/>
      <c r="Z94" s="59"/>
      <c r="AA94" s="59" t="b">
        <f t="shared" si="1"/>
        <v>0</v>
      </c>
      <c r="AB94" s="59" t="b">
        <f t="shared" si="2"/>
        <v>0</v>
      </c>
      <c r="AH94" s="50" t="b">
        <f t="shared" si="3"/>
        <v>1</v>
      </c>
    </row>
    <row r="95" spans="1:34" ht="32.25" customHeight="1" x14ac:dyDescent="0.2">
      <c r="A95" s="174"/>
      <c r="B95" s="563" t="s">
        <v>389</v>
      </c>
      <c r="C95" s="564"/>
      <c r="D95" s="565"/>
      <c r="E95" s="566"/>
      <c r="F95" s="566"/>
      <c r="G95" s="567"/>
      <c r="H95" s="568"/>
      <c r="I95" s="566"/>
      <c r="J95" s="566"/>
      <c r="K95" s="566"/>
      <c r="L95" s="566"/>
      <c r="M95" s="566"/>
      <c r="N95" s="567"/>
      <c r="O95" s="197"/>
      <c r="P95" s="225"/>
      <c r="Q95" s="569"/>
      <c r="R95" s="569"/>
      <c r="S95" s="569"/>
      <c r="T95" s="569"/>
      <c r="U95" s="569"/>
      <c r="V95" s="569"/>
      <c r="W95" s="569"/>
      <c r="X95" s="570"/>
      <c r="Y95" s="59"/>
      <c r="Z95" s="59"/>
      <c r="AA95" s="59" t="b">
        <f t="shared" si="1"/>
        <v>0</v>
      </c>
      <c r="AB95" s="59" t="b">
        <f t="shared" si="2"/>
        <v>0</v>
      </c>
      <c r="AH95" s="50" t="b">
        <f t="shared" si="3"/>
        <v>1</v>
      </c>
    </row>
    <row r="96" spans="1:34" ht="32.25" customHeight="1" x14ac:dyDescent="0.2">
      <c r="A96" s="174"/>
      <c r="B96" s="563" t="s">
        <v>389</v>
      </c>
      <c r="C96" s="564"/>
      <c r="D96" s="565"/>
      <c r="E96" s="566"/>
      <c r="F96" s="566"/>
      <c r="G96" s="567"/>
      <c r="H96" s="568"/>
      <c r="I96" s="566"/>
      <c r="J96" s="566"/>
      <c r="K96" s="566"/>
      <c r="L96" s="566"/>
      <c r="M96" s="566"/>
      <c r="N96" s="567"/>
      <c r="O96" s="59"/>
      <c r="P96" s="225"/>
      <c r="Q96" s="569"/>
      <c r="R96" s="569"/>
      <c r="S96" s="569"/>
      <c r="T96" s="569"/>
      <c r="U96" s="569"/>
      <c r="V96" s="569"/>
      <c r="W96" s="569"/>
      <c r="X96" s="570"/>
      <c r="Y96" s="59"/>
      <c r="Z96" s="59"/>
      <c r="AA96" s="59" t="b">
        <f t="shared" si="1"/>
        <v>0</v>
      </c>
      <c r="AB96" s="59" t="b">
        <f t="shared" si="2"/>
        <v>0</v>
      </c>
      <c r="AH96" s="50" t="b">
        <f t="shared" si="3"/>
        <v>1</v>
      </c>
    </row>
    <row r="97" spans="1:34" ht="32.25" customHeight="1" x14ac:dyDescent="0.2">
      <c r="A97" s="174"/>
      <c r="B97" s="563" t="s">
        <v>389</v>
      </c>
      <c r="C97" s="564"/>
      <c r="D97" s="565"/>
      <c r="E97" s="566"/>
      <c r="F97" s="566"/>
      <c r="G97" s="567"/>
      <c r="H97" s="568"/>
      <c r="I97" s="566"/>
      <c r="J97" s="566"/>
      <c r="K97" s="566"/>
      <c r="L97" s="566"/>
      <c r="M97" s="566"/>
      <c r="N97" s="567"/>
      <c r="O97" s="59"/>
      <c r="P97" s="225"/>
      <c r="Q97" s="569"/>
      <c r="R97" s="569"/>
      <c r="S97" s="569"/>
      <c r="T97" s="569"/>
      <c r="U97" s="569"/>
      <c r="V97" s="569"/>
      <c r="W97" s="569"/>
      <c r="X97" s="570"/>
      <c r="Y97" s="59"/>
      <c r="Z97" s="59"/>
      <c r="AA97" s="59" t="b">
        <f t="shared" si="1"/>
        <v>0</v>
      </c>
      <c r="AB97" s="59" t="b">
        <f t="shared" si="2"/>
        <v>0</v>
      </c>
      <c r="AH97" s="50" t="b">
        <f t="shared" si="3"/>
        <v>1</v>
      </c>
    </row>
    <row r="98" spans="1:34" ht="32.25" customHeight="1" x14ac:dyDescent="0.2">
      <c r="A98" s="174"/>
      <c r="B98" s="563" t="s">
        <v>389</v>
      </c>
      <c r="C98" s="564"/>
      <c r="D98" s="565"/>
      <c r="E98" s="566"/>
      <c r="F98" s="566"/>
      <c r="G98" s="567"/>
      <c r="H98" s="568"/>
      <c r="I98" s="566"/>
      <c r="J98" s="566"/>
      <c r="K98" s="566"/>
      <c r="L98" s="566"/>
      <c r="M98" s="566"/>
      <c r="N98" s="567"/>
      <c r="O98" s="59"/>
      <c r="P98" s="225"/>
      <c r="Q98" s="569"/>
      <c r="R98" s="569"/>
      <c r="S98" s="569"/>
      <c r="T98" s="569"/>
      <c r="U98" s="569"/>
      <c r="V98" s="569"/>
      <c r="W98" s="569"/>
      <c r="X98" s="570"/>
      <c r="Y98" s="59"/>
      <c r="Z98" s="59"/>
      <c r="AA98" s="59" t="b">
        <f t="shared" si="1"/>
        <v>0</v>
      </c>
      <c r="AB98" s="59" t="b">
        <f t="shared" si="2"/>
        <v>0</v>
      </c>
      <c r="AH98" s="50" t="b">
        <f t="shared" si="3"/>
        <v>1</v>
      </c>
    </row>
    <row r="99" spans="1:34" ht="32.25" customHeight="1" x14ac:dyDescent="0.2">
      <c r="A99" s="174"/>
      <c r="B99" s="563" t="s">
        <v>389</v>
      </c>
      <c r="C99" s="564"/>
      <c r="D99" s="565"/>
      <c r="E99" s="566"/>
      <c r="F99" s="566"/>
      <c r="G99" s="567"/>
      <c r="H99" s="568"/>
      <c r="I99" s="566"/>
      <c r="J99" s="566"/>
      <c r="K99" s="566"/>
      <c r="L99" s="566"/>
      <c r="M99" s="566"/>
      <c r="N99" s="567"/>
      <c r="O99" s="59"/>
      <c r="P99" s="225"/>
      <c r="Q99" s="569"/>
      <c r="R99" s="569"/>
      <c r="S99" s="569"/>
      <c r="T99" s="569"/>
      <c r="U99" s="569"/>
      <c r="V99" s="569"/>
      <c r="W99" s="569"/>
      <c r="X99" s="570"/>
      <c r="Y99" s="59"/>
      <c r="Z99" s="59"/>
      <c r="AA99" s="59" t="b">
        <f t="shared" si="1"/>
        <v>0</v>
      </c>
      <c r="AB99" s="59" t="b">
        <f t="shared" si="2"/>
        <v>0</v>
      </c>
      <c r="AH99" s="50" t="b">
        <f t="shared" si="3"/>
        <v>1</v>
      </c>
    </row>
    <row r="100" spans="1:34" ht="32.25" customHeight="1" x14ac:dyDescent="0.2">
      <c r="A100" s="174"/>
      <c r="B100" s="563" t="s">
        <v>389</v>
      </c>
      <c r="C100" s="564"/>
      <c r="D100" s="565"/>
      <c r="E100" s="566"/>
      <c r="F100" s="566"/>
      <c r="G100" s="567"/>
      <c r="H100" s="568"/>
      <c r="I100" s="566"/>
      <c r="J100" s="566"/>
      <c r="K100" s="566"/>
      <c r="L100" s="566"/>
      <c r="M100" s="566"/>
      <c r="N100" s="567"/>
      <c r="O100" s="59"/>
      <c r="P100" s="225"/>
      <c r="Q100" s="569"/>
      <c r="R100" s="569"/>
      <c r="S100" s="569"/>
      <c r="T100" s="569"/>
      <c r="U100" s="569"/>
      <c r="V100" s="569"/>
      <c r="W100" s="569"/>
      <c r="X100" s="570"/>
      <c r="Y100" s="59"/>
      <c r="Z100" s="59"/>
      <c r="AA100" s="59" t="b">
        <f t="shared" si="1"/>
        <v>0</v>
      </c>
      <c r="AB100" s="59" t="b">
        <f t="shared" si="2"/>
        <v>0</v>
      </c>
      <c r="AH100" s="50" t="b">
        <f t="shared" si="3"/>
        <v>1</v>
      </c>
    </row>
    <row r="101" spans="1:34" ht="32.25" customHeight="1" x14ac:dyDescent="0.2">
      <c r="A101" s="174"/>
      <c r="B101" s="563" t="s">
        <v>389</v>
      </c>
      <c r="C101" s="564"/>
      <c r="D101" s="565"/>
      <c r="E101" s="566"/>
      <c r="F101" s="566"/>
      <c r="G101" s="567"/>
      <c r="H101" s="568"/>
      <c r="I101" s="566"/>
      <c r="J101" s="566"/>
      <c r="K101" s="566"/>
      <c r="L101" s="566"/>
      <c r="M101" s="566"/>
      <c r="N101" s="567"/>
      <c r="O101" s="59"/>
      <c r="P101" s="225"/>
      <c r="Q101" s="569"/>
      <c r="R101" s="569"/>
      <c r="S101" s="569"/>
      <c r="T101" s="569"/>
      <c r="U101" s="569"/>
      <c r="V101" s="569"/>
      <c r="W101" s="569"/>
      <c r="X101" s="570"/>
      <c r="Y101" s="59"/>
      <c r="Z101" s="59"/>
      <c r="AA101" s="59" t="b">
        <f t="shared" si="1"/>
        <v>0</v>
      </c>
      <c r="AB101" s="59" t="b">
        <f t="shared" si="2"/>
        <v>0</v>
      </c>
      <c r="AH101" s="50" t="b">
        <f t="shared" si="3"/>
        <v>1</v>
      </c>
    </row>
    <row r="102" spans="1:34" ht="32.25" customHeight="1" x14ac:dyDescent="0.2">
      <c r="A102" s="174"/>
      <c r="B102" s="563" t="s">
        <v>389</v>
      </c>
      <c r="C102" s="564"/>
      <c r="D102" s="565"/>
      <c r="E102" s="566"/>
      <c r="F102" s="566"/>
      <c r="G102" s="567"/>
      <c r="H102" s="568"/>
      <c r="I102" s="566"/>
      <c r="J102" s="566"/>
      <c r="K102" s="566"/>
      <c r="L102" s="566"/>
      <c r="M102" s="566"/>
      <c r="N102" s="567"/>
      <c r="O102" s="59"/>
      <c r="P102" s="225"/>
      <c r="Q102" s="569"/>
      <c r="R102" s="569"/>
      <c r="S102" s="569"/>
      <c r="T102" s="569"/>
      <c r="U102" s="569"/>
      <c r="V102" s="569"/>
      <c r="W102" s="569"/>
      <c r="X102" s="570"/>
      <c r="Y102" s="59"/>
      <c r="Z102" s="59"/>
      <c r="AA102" s="59" t="b">
        <f t="shared" si="1"/>
        <v>0</v>
      </c>
      <c r="AB102" s="59" t="b">
        <f t="shared" si="2"/>
        <v>0</v>
      </c>
      <c r="AH102" s="50" t="b">
        <f t="shared" si="3"/>
        <v>1</v>
      </c>
    </row>
    <row r="103" spans="1:34" ht="32.25" customHeight="1" x14ac:dyDescent="0.2">
      <c r="A103" s="174"/>
      <c r="B103" s="563" t="s">
        <v>389</v>
      </c>
      <c r="C103" s="564"/>
      <c r="D103" s="565"/>
      <c r="E103" s="566"/>
      <c r="F103" s="566"/>
      <c r="G103" s="567"/>
      <c r="H103" s="568"/>
      <c r="I103" s="566"/>
      <c r="J103" s="566"/>
      <c r="K103" s="566"/>
      <c r="L103" s="566"/>
      <c r="M103" s="566"/>
      <c r="N103" s="567"/>
      <c r="O103" s="59"/>
      <c r="P103" s="225"/>
      <c r="Q103" s="569"/>
      <c r="R103" s="569"/>
      <c r="S103" s="569"/>
      <c r="T103" s="569"/>
      <c r="U103" s="569"/>
      <c r="V103" s="569"/>
      <c r="W103" s="569"/>
      <c r="X103" s="570"/>
      <c r="Y103" s="59"/>
      <c r="Z103" s="59"/>
      <c r="AA103" s="59" t="b">
        <f t="shared" si="1"/>
        <v>0</v>
      </c>
      <c r="AB103" s="59" t="b">
        <f t="shared" si="2"/>
        <v>0</v>
      </c>
      <c r="AH103" s="50" t="b">
        <f t="shared" si="3"/>
        <v>1</v>
      </c>
    </row>
    <row r="104" spans="1:34" ht="32.25" customHeight="1" x14ac:dyDescent="0.2">
      <c r="A104" s="174"/>
      <c r="B104" s="563" t="s">
        <v>389</v>
      </c>
      <c r="C104" s="564"/>
      <c r="D104" s="565"/>
      <c r="E104" s="566"/>
      <c r="F104" s="566"/>
      <c r="G104" s="567"/>
      <c r="H104" s="568"/>
      <c r="I104" s="566"/>
      <c r="J104" s="566"/>
      <c r="K104" s="566"/>
      <c r="L104" s="566"/>
      <c r="M104" s="566"/>
      <c r="N104" s="567"/>
      <c r="O104" s="197"/>
      <c r="P104" s="225"/>
      <c r="Q104" s="569"/>
      <c r="R104" s="569"/>
      <c r="S104" s="569"/>
      <c r="T104" s="569"/>
      <c r="U104" s="569"/>
      <c r="V104" s="569"/>
      <c r="W104" s="569"/>
      <c r="X104" s="570"/>
      <c r="Y104" s="59"/>
      <c r="Z104" s="59"/>
      <c r="AA104" s="59" t="b">
        <f t="shared" si="1"/>
        <v>0</v>
      </c>
      <c r="AB104" s="59" t="b">
        <f t="shared" si="2"/>
        <v>0</v>
      </c>
      <c r="AH104" s="50" t="b">
        <f t="shared" si="3"/>
        <v>1</v>
      </c>
    </row>
    <row r="105" spans="1:34" ht="32.25" customHeight="1" x14ac:dyDescent="0.2">
      <c r="A105" s="174"/>
      <c r="B105" s="563" t="s">
        <v>389</v>
      </c>
      <c r="C105" s="564"/>
      <c r="D105" s="565"/>
      <c r="E105" s="566"/>
      <c r="F105" s="566"/>
      <c r="G105" s="567"/>
      <c r="H105" s="568"/>
      <c r="I105" s="566"/>
      <c r="J105" s="566"/>
      <c r="K105" s="566"/>
      <c r="L105" s="566"/>
      <c r="M105" s="566"/>
      <c r="N105" s="567"/>
      <c r="O105" s="59"/>
      <c r="P105" s="225"/>
      <c r="Q105" s="569"/>
      <c r="R105" s="569"/>
      <c r="S105" s="569"/>
      <c r="T105" s="569"/>
      <c r="U105" s="569"/>
      <c r="V105" s="569"/>
      <c r="W105" s="569"/>
      <c r="X105" s="570"/>
      <c r="Y105" s="59"/>
      <c r="Z105" s="59"/>
      <c r="AA105" s="59" t="b">
        <f t="shared" si="1"/>
        <v>0</v>
      </c>
      <c r="AB105" s="59" t="b">
        <f t="shared" si="2"/>
        <v>0</v>
      </c>
      <c r="AH105" s="50" t="b">
        <f t="shared" si="3"/>
        <v>1</v>
      </c>
    </row>
    <row r="106" spans="1:34" ht="32.25" customHeight="1" x14ac:dyDescent="0.2">
      <c r="A106" s="174"/>
      <c r="B106" s="563" t="s">
        <v>389</v>
      </c>
      <c r="C106" s="564"/>
      <c r="D106" s="565"/>
      <c r="E106" s="566"/>
      <c r="F106" s="566"/>
      <c r="G106" s="567"/>
      <c r="H106" s="568"/>
      <c r="I106" s="566"/>
      <c r="J106" s="566"/>
      <c r="K106" s="566"/>
      <c r="L106" s="566"/>
      <c r="M106" s="566"/>
      <c r="N106" s="567"/>
      <c r="O106" s="59"/>
      <c r="P106" s="225"/>
      <c r="Q106" s="569"/>
      <c r="R106" s="569"/>
      <c r="S106" s="569"/>
      <c r="T106" s="569"/>
      <c r="U106" s="569"/>
      <c r="V106" s="569"/>
      <c r="W106" s="569"/>
      <c r="X106" s="570"/>
      <c r="Y106" s="59"/>
      <c r="Z106" s="59"/>
      <c r="AA106" s="59" t="b">
        <f t="shared" si="1"/>
        <v>0</v>
      </c>
      <c r="AB106" s="59" t="b">
        <f t="shared" si="2"/>
        <v>0</v>
      </c>
      <c r="AH106" s="50" t="b">
        <f t="shared" si="3"/>
        <v>1</v>
      </c>
    </row>
    <row r="107" spans="1:34" ht="32.25" customHeight="1" x14ac:dyDescent="0.2">
      <c r="A107" s="174"/>
      <c r="B107" s="563" t="s">
        <v>389</v>
      </c>
      <c r="C107" s="564"/>
      <c r="D107" s="565"/>
      <c r="E107" s="566"/>
      <c r="F107" s="566"/>
      <c r="G107" s="567"/>
      <c r="H107" s="568"/>
      <c r="I107" s="566"/>
      <c r="J107" s="566"/>
      <c r="K107" s="566"/>
      <c r="L107" s="566"/>
      <c r="M107" s="566"/>
      <c r="N107" s="567"/>
      <c r="O107" s="59"/>
      <c r="P107" s="225"/>
      <c r="Q107" s="569"/>
      <c r="R107" s="569"/>
      <c r="S107" s="569"/>
      <c r="T107" s="569"/>
      <c r="U107" s="569"/>
      <c r="V107" s="569"/>
      <c r="W107" s="569"/>
      <c r="X107" s="570"/>
      <c r="Y107" s="59"/>
      <c r="Z107" s="59"/>
      <c r="AA107" s="59" t="b">
        <f t="shared" si="1"/>
        <v>0</v>
      </c>
      <c r="AB107" s="59" t="b">
        <f t="shared" si="2"/>
        <v>0</v>
      </c>
      <c r="AH107" s="50" t="b">
        <f t="shared" si="3"/>
        <v>1</v>
      </c>
    </row>
    <row r="108" spans="1:34" ht="32.25" customHeight="1" x14ac:dyDescent="0.2">
      <c r="A108" s="174"/>
      <c r="B108" s="563" t="s">
        <v>389</v>
      </c>
      <c r="C108" s="564"/>
      <c r="D108" s="565"/>
      <c r="E108" s="566"/>
      <c r="F108" s="566"/>
      <c r="G108" s="567"/>
      <c r="H108" s="568"/>
      <c r="I108" s="566"/>
      <c r="J108" s="566"/>
      <c r="K108" s="566"/>
      <c r="L108" s="566"/>
      <c r="M108" s="566"/>
      <c r="N108" s="567"/>
      <c r="O108" s="59"/>
      <c r="P108" s="225"/>
      <c r="Q108" s="569"/>
      <c r="R108" s="569"/>
      <c r="S108" s="569"/>
      <c r="T108" s="569"/>
      <c r="U108" s="569"/>
      <c r="V108" s="569"/>
      <c r="W108" s="569"/>
      <c r="X108" s="570"/>
      <c r="Y108" s="59"/>
      <c r="Z108" s="59"/>
      <c r="AA108" s="59" t="b">
        <f t="shared" si="1"/>
        <v>0</v>
      </c>
      <c r="AB108" s="59" t="b">
        <f t="shared" si="2"/>
        <v>0</v>
      </c>
      <c r="AH108" s="50" t="b">
        <f t="shared" si="3"/>
        <v>1</v>
      </c>
    </row>
    <row r="109" spans="1:34" ht="32.25" customHeight="1" x14ac:dyDescent="0.2">
      <c r="A109" s="174"/>
      <c r="B109" s="563" t="s">
        <v>389</v>
      </c>
      <c r="C109" s="564"/>
      <c r="D109" s="565"/>
      <c r="E109" s="566"/>
      <c r="F109" s="566"/>
      <c r="G109" s="567"/>
      <c r="H109" s="568"/>
      <c r="I109" s="566"/>
      <c r="J109" s="566"/>
      <c r="K109" s="566"/>
      <c r="L109" s="566"/>
      <c r="M109" s="566"/>
      <c r="N109" s="567"/>
      <c r="O109" s="59"/>
      <c r="P109" s="225"/>
      <c r="Q109" s="569"/>
      <c r="R109" s="569"/>
      <c r="S109" s="569"/>
      <c r="T109" s="569"/>
      <c r="U109" s="569"/>
      <c r="V109" s="569"/>
      <c r="W109" s="569"/>
      <c r="X109" s="570"/>
      <c r="Y109" s="59"/>
      <c r="Z109" s="59"/>
      <c r="AA109" s="59" t="b">
        <f t="shared" si="1"/>
        <v>0</v>
      </c>
      <c r="AB109" s="59" t="b">
        <f t="shared" si="2"/>
        <v>0</v>
      </c>
      <c r="AH109" s="50" t="b">
        <f t="shared" si="3"/>
        <v>1</v>
      </c>
    </row>
    <row r="110" spans="1:34" x14ac:dyDescent="0.2">
      <c r="A110" s="174"/>
      <c r="B110" s="222"/>
      <c r="C110" s="183"/>
      <c r="D110" s="185"/>
      <c r="E110" s="183"/>
      <c r="F110" s="183"/>
      <c r="G110" s="8"/>
      <c r="H110" s="8"/>
      <c r="I110" s="8"/>
      <c r="J110" s="23"/>
      <c r="K110" s="215"/>
      <c r="L110" s="216"/>
      <c r="M110" s="182"/>
      <c r="N110" s="217"/>
      <c r="P110" s="19"/>
      <c r="X110" s="53"/>
      <c r="Y110" s="54"/>
      <c r="Z110" s="23"/>
      <c r="AA110" s="23"/>
    </row>
    <row r="111" spans="1:34" ht="29.25" customHeight="1" x14ac:dyDescent="0.2">
      <c r="A111" s="174"/>
      <c r="B111" s="183"/>
      <c r="C111" s="183"/>
      <c r="D111" s="185"/>
      <c r="E111" s="183"/>
      <c r="F111" s="183"/>
      <c r="G111" s="8"/>
      <c r="H111" s="585"/>
      <c r="I111" s="512"/>
      <c r="J111" s="512"/>
      <c r="K111" s="215"/>
      <c r="L111" s="586"/>
      <c r="M111" s="587"/>
      <c r="N111" s="587"/>
      <c r="P111" s="33"/>
      <c r="X111" s="53"/>
      <c r="Y111" s="54"/>
      <c r="Z111" s="23"/>
      <c r="AA111" s="23"/>
    </row>
    <row r="112" spans="1:34" x14ac:dyDescent="0.2">
      <c r="A112" s="174"/>
      <c r="B112" s="183"/>
      <c r="C112" s="183"/>
      <c r="D112" s="185"/>
      <c r="E112" s="183"/>
      <c r="F112" s="183"/>
      <c r="G112" s="8"/>
      <c r="H112" s="8"/>
      <c r="I112" s="8"/>
      <c r="J112" s="23"/>
      <c r="K112" s="215"/>
      <c r="L112" s="587"/>
      <c r="M112" s="587"/>
      <c r="N112" s="587"/>
      <c r="P112" s="19"/>
      <c r="X112" s="53"/>
      <c r="Y112" s="54"/>
      <c r="Z112" s="23"/>
      <c r="AA112" s="23"/>
    </row>
    <row r="113" spans="1:34" ht="15.75" customHeight="1" x14ac:dyDescent="0.2">
      <c r="A113" s="223"/>
      <c r="B113" s="588" t="s">
        <v>365</v>
      </c>
      <c r="C113" s="588"/>
      <c r="D113" s="588"/>
      <c r="E113" s="589"/>
      <c r="F113" s="183"/>
      <c r="G113" s="8"/>
      <c r="H113" s="8"/>
      <c r="I113" s="8"/>
      <c r="J113" s="23"/>
      <c r="K113" s="215"/>
      <c r="L113" s="216"/>
      <c r="M113" s="182"/>
      <c r="N113" s="180"/>
      <c r="P113" s="19"/>
      <c r="X113" s="53"/>
      <c r="Y113" s="54"/>
      <c r="Z113" s="23"/>
      <c r="AA113" s="23"/>
    </row>
    <row r="114" spans="1:34" ht="99" customHeight="1" x14ac:dyDescent="0.2">
      <c r="A114" s="174"/>
      <c r="B114" s="590" t="s">
        <v>659</v>
      </c>
      <c r="C114" s="544"/>
      <c r="D114" s="590" t="s">
        <v>660</v>
      </c>
      <c r="E114" s="591"/>
      <c r="F114" s="592"/>
      <c r="G114" s="593"/>
      <c r="H114" s="545" t="s">
        <v>135</v>
      </c>
      <c r="I114" s="594"/>
      <c r="J114" s="594"/>
      <c r="K114" s="549"/>
      <c r="L114" s="208" t="str">
        <f>IF(TillDelVal=1,"","Ange poäng-värde
")</f>
        <v xml:space="preserve">Ange poäng-värde
</v>
      </c>
      <c r="M114" s="595" t="str">
        <f>IF(TillDelVal=1,"","Ange prisavdrag från totalpriset (kr)
")</f>
        <v xml:space="preserve">Ange prisavdrag från totalpriset (kr)
</v>
      </c>
      <c r="N114" s="596"/>
      <c r="P114" s="60" t="s">
        <v>172</v>
      </c>
      <c r="Q114" s="574" t="s">
        <v>75</v>
      </c>
      <c r="R114" s="546"/>
      <c r="S114" s="546"/>
      <c r="T114" s="546"/>
      <c r="U114" s="546"/>
      <c r="V114" s="546"/>
      <c r="W114" s="546"/>
      <c r="X114" s="575"/>
      <c r="Y114" s="92"/>
      <c r="Z114" s="91"/>
      <c r="AA114" s="93"/>
      <c r="AB114" s="93"/>
    </row>
    <row r="115" spans="1:34" ht="34.5" customHeight="1" x14ac:dyDescent="0.2">
      <c r="A115" s="174"/>
      <c r="B115" s="563" t="s">
        <v>389</v>
      </c>
      <c r="C115" s="564"/>
      <c r="D115" s="565"/>
      <c r="E115" s="576"/>
      <c r="F115" s="566"/>
      <c r="G115" s="567"/>
      <c r="H115" s="577"/>
      <c r="I115" s="578"/>
      <c r="J115" s="578"/>
      <c r="K115" s="579"/>
      <c r="L115" s="194"/>
      <c r="M115" s="580"/>
      <c r="N115" s="581"/>
      <c r="O115" s="59"/>
      <c r="P115" s="209"/>
      <c r="Q115" s="582"/>
      <c r="R115" s="583"/>
      <c r="S115" s="583"/>
      <c r="T115" s="583"/>
      <c r="U115" s="583"/>
      <c r="V115" s="583"/>
      <c r="W115" s="583"/>
      <c r="X115" s="584"/>
      <c r="Y115" s="59"/>
      <c r="Z115" s="59"/>
      <c r="AA115" s="59" t="b">
        <f>IF(AND(K115="Bör-krav",L115&lt;=0),TRUE,FALSE)</f>
        <v>0</v>
      </c>
      <c r="AB115" s="59" t="b">
        <f>IF(K115="Ska-krav",TRUE,FALSE)</f>
        <v>0</v>
      </c>
      <c r="AH115" s="50" t="b">
        <f>IF(AND(K115="Ska-krav",P115&lt;&gt;"Ja"),TRUE,FALSE)</f>
        <v>0</v>
      </c>
    </row>
    <row r="116" spans="1:34" ht="32.25" customHeight="1" x14ac:dyDescent="0.2">
      <c r="A116" s="174"/>
      <c r="B116" s="563" t="s">
        <v>389</v>
      </c>
      <c r="C116" s="564"/>
      <c r="D116" s="565"/>
      <c r="E116" s="576"/>
      <c r="F116" s="566"/>
      <c r="G116" s="567"/>
      <c r="H116" s="577"/>
      <c r="I116" s="578"/>
      <c r="J116" s="578"/>
      <c r="K116" s="579"/>
      <c r="L116" s="194"/>
      <c r="M116" s="580"/>
      <c r="N116" s="581"/>
      <c r="O116" s="59"/>
      <c r="P116" s="209"/>
      <c r="Q116" s="582"/>
      <c r="R116" s="583"/>
      <c r="S116" s="583"/>
      <c r="T116" s="583"/>
      <c r="U116" s="583"/>
      <c r="V116" s="583"/>
      <c r="W116" s="583"/>
      <c r="X116" s="584"/>
      <c r="Y116" s="59"/>
      <c r="Z116" s="59"/>
      <c r="AA116" s="59" t="b">
        <f t="shared" ref="AA116:AA135" si="4">IF(AND(K116="Bör-krav",L116&lt;=0),TRUE,FALSE)</f>
        <v>0</v>
      </c>
      <c r="AB116" s="59" t="b">
        <f t="shared" ref="AB116:AB135" si="5">IF(K116="Ska-krav",TRUE,FALSE)</f>
        <v>0</v>
      </c>
      <c r="AH116" s="50" t="b">
        <f t="shared" ref="AH116:AH135" si="6">IF(AND(K116="Ska-krav",P116&lt;&gt;"Ja"),TRUE,FALSE)</f>
        <v>0</v>
      </c>
    </row>
    <row r="117" spans="1:34" ht="32.25" customHeight="1" x14ac:dyDescent="0.2">
      <c r="A117" s="174"/>
      <c r="B117" s="563" t="s">
        <v>389</v>
      </c>
      <c r="C117" s="564"/>
      <c r="D117" s="565"/>
      <c r="E117" s="576"/>
      <c r="F117" s="566"/>
      <c r="G117" s="567"/>
      <c r="H117" s="577"/>
      <c r="I117" s="578"/>
      <c r="J117" s="578"/>
      <c r="K117" s="579"/>
      <c r="L117" s="194"/>
      <c r="M117" s="580"/>
      <c r="N117" s="581"/>
      <c r="O117" s="59"/>
      <c r="P117" s="209"/>
      <c r="Q117" s="582"/>
      <c r="R117" s="583"/>
      <c r="S117" s="583"/>
      <c r="T117" s="583"/>
      <c r="U117" s="583"/>
      <c r="V117" s="583"/>
      <c r="W117" s="583"/>
      <c r="X117" s="584"/>
      <c r="Y117" s="59"/>
      <c r="Z117" s="59"/>
      <c r="AA117" s="59" t="b">
        <f t="shared" si="4"/>
        <v>0</v>
      </c>
      <c r="AB117" s="59" t="b">
        <f t="shared" si="5"/>
        <v>0</v>
      </c>
      <c r="AH117" s="50" t="b">
        <f t="shared" si="6"/>
        <v>0</v>
      </c>
    </row>
    <row r="118" spans="1:34" ht="32.25" customHeight="1" x14ac:dyDescent="0.2">
      <c r="A118" s="174"/>
      <c r="B118" s="563" t="s">
        <v>389</v>
      </c>
      <c r="C118" s="564"/>
      <c r="D118" s="565"/>
      <c r="E118" s="576"/>
      <c r="F118" s="566"/>
      <c r="G118" s="567"/>
      <c r="H118" s="577"/>
      <c r="I118" s="578"/>
      <c r="J118" s="578"/>
      <c r="K118" s="579"/>
      <c r="L118" s="194"/>
      <c r="M118" s="580"/>
      <c r="N118" s="581"/>
      <c r="O118" s="59"/>
      <c r="P118" s="209"/>
      <c r="Q118" s="582"/>
      <c r="R118" s="583"/>
      <c r="S118" s="583"/>
      <c r="T118" s="583"/>
      <c r="U118" s="583"/>
      <c r="V118" s="583"/>
      <c r="W118" s="583"/>
      <c r="X118" s="584"/>
      <c r="Y118" s="59"/>
      <c r="Z118" s="59"/>
      <c r="AA118" s="59" t="b">
        <f t="shared" si="4"/>
        <v>0</v>
      </c>
      <c r="AB118" s="59" t="b">
        <f t="shared" si="5"/>
        <v>0</v>
      </c>
      <c r="AH118" s="50" t="b">
        <f t="shared" si="6"/>
        <v>0</v>
      </c>
    </row>
    <row r="119" spans="1:34" ht="32.25" customHeight="1" x14ac:dyDescent="0.2">
      <c r="A119" s="174"/>
      <c r="B119" s="563" t="s">
        <v>389</v>
      </c>
      <c r="C119" s="564"/>
      <c r="D119" s="565"/>
      <c r="E119" s="576"/>
      <c r="F119" s="566"/>
      <c r="G119" s="567"/>
      <c r="H119" s="577"/>
      <c r="I119" s="578"/>
      <c r="J119" s="578"/>
      <c r="K119" s="579"/>
      <c r="L119" s="194"/>
      <c r="M119" s="580"/>
      <c r="N119" s="581"/>
      <c r="O119" s="59"/>
      <c r="P119" s="209"/>
      <c r="Q119" s="582"/>
      <c r="R119" s="583"/>
      <c r="S119" s="583"/>
      <c r="T119" s="583"/>
      <c r="U119" s="583"/>
      <c r="V119" s="583"/>
      <c r="W119" s="583"/>
      <c r="X119" s="584"/>
      <c r="Y119" s="59"/>
      <c r="Z119" s="59"/>
      <c r="AA119" s="59" t="b">
        <f t="shared" si="4"/>
        <v>0</v>
      </c>
      <c r="AB119" s="59" t="b">
        <f t="shared" si="5"/>
        <v>0</v>
      </c>
      <c r="AH119" s="50" t="b">
        <f t="shared" si="6"/>
        <v>0</v>
      </c>
    </row>
    <row r="120" spans="1:34" ht="32.25" customHeight="1" x14ac:dyDescent="0.2">
      <c r="A120" s="174"/>
      <c r="B120" s="563" t="s">
        <v>389</v>
      </c>
      <c r="C120" s="564"/>
      <c r="D120" s="565"/>
      <c r="E120" s="576"/>
      <c r="F120" s="566"/>
      <c r="G120" s="567"/>
      <c r="H120" s="577"/>
      <c r="I120" s="578"/>
      <c r="J120" s="578"/>
      <c r="K120" s="579"/>
      <c r="L120" s="194"/>
      <c r="M120" s="580"/>
      <c r="N120" s="581"/>
      <c r="O120" s="59"/>
      <c r="P120" s="209"/>
      <c r="Q120" s="582"/>
      <c r="R120" s="583"/>
      <c r="S120" s="583"/>
      <c r="T120" s="583"/>
      <c r="U120" s="583"/>
      <c r="V120" s="583"/>
      <c r="W120" s="583"/>
      <c r="X120" s="584"/>
      <c r="Y120" s="59"/>
      <c r="Z120" s="59"/>
      <c r="AA120" s="59" t="b">
        <f t="shared" si="4"/>
        <v>0</v>
      </c>
      <c r="AB120" s="59" t="b">
        <f t="shared" si="5"/>
        <v>0</v>
      </c>
      <c r="AH120" s="50" t="b">
        <f t="shared" si="6"/>
        <v>0</v>
      </c>
    </row>
    <row r="121" spans="1:34" ht="32.25" customHeight="1" x14ac:dyDescent="0.2">
      <c r="A121" s="174"/>
      <c r="B121" s="563" t="s">
        <v>389</v>
      </c>
      <c r="C121" s="564"/>
      <c r="D121" s="565"/>
      <c r="E121" s="576"/>
      <c r="F121" s="566"/>
      <c r="G121" s="567"/>
      <c r="H121" s="577"/>
      <c r="I121" s="578"/>
      <c r="J121" s="578"/>
      <c r="K121" s="579"/>
      <c r="L121" s="194"/>
      <c r="M121" s="580"/>
      <c r="N121" s="581"/>
      <c r="O121" s="197"/>
      <c r="P121" s="209"/>
      <c r="Q121" s="582"/>
      <c r="R121" s="583"/>
      <c r="S121" s="583"/>
      <c r="T121" s="583"/>
      <c r="U121" s="583"/>
      <c r="V121" s="583"/>
      <c r="W121" s="583"/>
      <c r="X121" s="584"/>
      <c r="Y121" s="59"/>
      <c r="Z121" s="59"/>
      <c r="AA121" s="59" t="b">
        <f t="shared" si="4"/>
        <v>0</v>
      </c>
      <c r="AB121" s="59" t="b">
        <f t="shared" si="5"/>
        <v>0</v>
      </c>
      <c r="AH121" s="50" t="b">
        <f t="shared" si="6"/>
        <v>0</v>
      </c>
    </row>
    <row r="122" spans="1:34" ht="32.25" customHeight="1" x14ac:dyDescent="0.2">
      <c r="A122" s="174"/>
      <c r="B122" s="563" t="s">
        <v>389</v>
      </c>
      <c r="C122" s="564"/>
      <c r="D122" s="565"/>
      <c r="E122" s="576"/>
      <c r="F122" s="566"/>
      <c r="G122" s="567"/>
      <c r="H122" s="577"/>
      <c r="I122" s="578"/>
      <c r="J122" s="578"/>
      <c r="K122" s="579"/>
      <c r="L122" s="194"/>
      <c r="M122" s="580"/>
      <c r="N122" s="581"/>
      <c r="O122" s="59"/>
      <c r="P122" s="209"/>
      <c r="Q122" s="582"/>
      <c r="R122" s="583"/>
      <c r="S122" s="583"/>
      <c r="T122" s="583"/>
      <c r="U122" s="583"/>
      <c r="V122" s="583"/>
      <c r="W122" s="583"/>
      <c r="X122" s="584"/>
      <c r="Y122" s="59"/>
      <c r="Z122" s="59"/>
      <c r="AA122" s="59" t="b">
        <f t="shared" si="4"/>
        <v>0</v>
      </c>
      <c r="AB122" s="59" t="b">
        <f t="shared" si="5"/>
        <v>0</v>
      </c>
      <c r="AH122" s="50" t="b">
        <f t="shared" si="6"/>
        <v>0</v>
      </c>
    </row>
    <row r="123" spans="1:34" ht="32.25" customHeight="1" x14ac:dyDescent="0.2">
      <c r="A123" s="174"/>
      <c r="B123" s="563" t="s">
        <v>389</v>
      </c>
      <c r="C123" s="564"/>
      <c r="D123" s="565"/>
      <c r="E123" s="576"/>
      <c r="F123" s="566"/>
      <c r="G123" s="567"/>
      <c r="H123" s="577"/>
      <c r="I123" s="578"/>
      <c r="J123" s="578"/>
      <c r="K123" s="579"/>
      <c r="L123" s="194"/>
      <c r="M123" s="580"/>
      <c r="N123" s="581"/>
      <c r="O123" s="59"/>
      <c r="P123" s="209"/>
      <c r="Q123" s="582"/>
      <c r="R123" s="583"/>
      <c r="S123" s="583"/>
      <c r="T123" s="583"/>
      <c r="U123" s="583"/>
      <c r="V123" s="583"/>
      <c r="W123" s="583"/>
      <c r="X123" s="584"/>
      <c r="Y123" s="59"/>
      <c r="Z123" s="59"/>
      <c r="AA123" s="59" t="b">
        <f t="shared" si="4"/>
        <v>0</v>
      </c>
      <c r="AB123" s="59" t="b">
        <f t="shared" si="5"/>
        <v>0</v>
      </c>
      <c r="AH123" s="50" t="b">
        <f t="shared" si="6"/>
        <v>0</v>
      </c>
    </row>
    <row r="124" spans="1:34" ht="32.25" customHeight="1" x14ac:dyDescent="0.2">
      <c r="A124" s="174"/>
      <c r="B124" s="563" t="s">
        <v>389</v>
      </c>
      <c r="C124" s="564"/>
      <c r="D124" s="565"/>
      <c r="E124" s="576"/>
      <c r="F124" s="566"/>
      <c r="G124" s="567"/>
      <c r="H124" s="577"/>
      <c r="I124" s="578"/>
      <c r="J124" s="578"/>
      <c r="K124" s="597"/>
      <c r="L124" s="194"/>
      <c r="M124" s="580"/>
      <c r="N124" s="581"/>
      <c r="O124" s="59"/>
      <c r="P124" s="209"/>
      <c r="Q124" s="582"/>
      <c r="R124" s="583"/>
      <c r="S124" s="583"/>
      <c r="T124" s="583"/>
      <c r="U124" s="583"/>
      <c r="V124" s="583"/>
      <c r="W124" s="583"/>
      <c r="X124" s="584"/>
      <c r="Y124" s="59"/>
      <c r="Z124" s="59"/>
      <c r="AA124" s="59" t="b">
        <f t="shared" si="4"/>
        <v>0</v>
      </c>
      <c r="AB124" s="59" t="b">
        <f t="shared" si="5"/>
        <v>0</v>
      </c>
      <c r="AH124" s="50" t="b">
        <f t="shared" si="6"/>
        <v>0</v>
      </c>
    </row>
    <row r="125" spans="1:34" ht="70.5" customHeight="1" x14ac:dyDescent="0.2">
      <c r="A125" s="174"/>
      <c r="B125" s="598" t="s">
        <v>663</v>
      </c>
      <c r="C125" s="599"/>
      <c r="D125" s="600" t="s">
        <v>664</v>
      </c>
      <c r="E125" s="601"/>
      <c r="F125" s="592"/>
      <c r="G125" s="593"/>
      <c r="H125" s="602" t="s">
        <v>665</v>
      </c>
      <c r="I125" s="603"/>
      <c r="J125" s="603"/>
      <c r="K125" s="547"/>
      <c r="L125" s="241" t="str">
        <f>IF(TillDelVal=1,"","Ange max poäng-värde
")</f>
        <v xml:space="preserve">Ange max poäng-värde
</v>
      </c>
      <c r="M125" s="604" t="str">
        <f>IF(TillDelVal=1,"","Ange max prisavdrag från totalpriset (kr)
")</f>
        <v xml:space="preserve">Ange max prisavdrag från totalpriset (kr)
</v>
      </c>
      <c r="N125" s="605"/>
      <c r="O125" s="59"/>
      <c r="P125" s="242" t="s">
        <v>666</v>
      </c>
      <c r="Q125" s="606" t="s">
        <v>667</v>
      </c>
      <c r="R125" s="607"/>
      <c r="S125" s="608"/>
      <c r="T125" s="614" t="s">
        <v>668</v>
      </c>
      <c r="U125" s="615"/>
      <c r="V125" s="615"/>
      <c r="W125" s="615"/>
      <c r="X125" s="616"/>
      <c r="Z125" s="59"/>
      <c r="AA125" s="59" t="b">
        <f t="shared" si="4"/>
        <v>0</v>
      </c>
      <c r="AB125" s="59" t="b">
        <f t="shared" si="5"/>
        <v>0</v>
      </c>
      <c r="AH125" s="50"/>
    </row>
    <row r="126" spans="1:34" ht="32.25" customHeight="1" x14ac:dyDescent="0.2">
      <c r="A126" s="174"/>
      <c r="B126" s="563" t="s">
        <v>389</v>
      </c>
      <c r="C126" s="564"/>
      <c r="D126" s="565"/>
      <c r="E126" s="576"/>
      <c r="F126" s="566"/>
      <c r="G126" s="567"/>
      <c r="H126" s="577"/>
      <c r="I126" s="578"/>
      <c r="J126" s="578"/>
      <c r="K126" s="597"/>
      <c r="L126" s="194"/>
      <c r="M126" s="580"/>
      <c r="N126" s="581"/>
      <c r="O126" s="59"/>
      <c r="P126" s="243"/>
      <c r="Q126" s="563"/>
      <c r="R126" s="609"/>
      <c r="S126" s="610"/>
      <c r="T126" s="611"/>
      <c r="U126" s="612"/>
      <c r="V126" s="612"/>
      <c r="W126" s="612"/>
      <c r="X126" s="613"/>
      <c r="Y126" s="59"/>
      <c r="Z126" s="59"/>
      <c r="AA126" s="59" t="b">
        <f t="shared" si="4"/>
        <v>0</v>
      </c>
      <c r="AB126" s="59" t="b">
        <f t="shared" si="5"/>
        <v>0</v>
      </c>
      <c r="AH126" s="50" t="b">
        <f t="shared" si="6"/>
        <v>0</v>
      </c>
    </row>
    <row r="127" spans="1:34" ht="32.25" customHeight="1" x14ac:dyDescent="0.2">
      <c r="A127" s="174"/>
      <c r="B127" s="563" t="s">
        <v>389</v>
      </c>
      <c r="C127" s="564"/>
      <c r="D127" s="565"/>
      <c r="E127" s="576"/>
      <c r="F127" s="566"/>
      <c r="G127" s="567"/>
      <c r="H127" s="577"/>
      <c r="I127" s="578"/>
      <c r="J127" s="578"/>
      <c r="K127" s="597"/>
      <c r="L127" s="194"/>
      <c r="M127" s="580"/>
      <c r="N127" s="581"/>
      <c r="O127" s="59"/>
      <c r="P127" s="243"/>
      <c r="Q127" s="563"/>
      <c r="R127" s="609"/>
      <c r="S127" s="610"/>
      <c r="T127" s="611"/>
      <c r="U127" s="612"/>
      <c r="V127" s="612"/>
      <c r="W127" s="612"/>
      <c r="X127" s="613"/>
      <c r="Y127" s="59"/>
      <c r="Z127" s="59"/>
      <c r="AA127" s="59" t="b">
        <f t="shared" si="4"/>
        <v>0</v>
      </c>
      <c r="AB127" s="59" t="b">
        <f t="shared" si="5"/>
        <v>0</v>
      </c>
      <c r="AH127" s="50" t="b">
        <f t="shared" si="6"/>
        <v>0</v>
      </c>
    </row>
    <row r="128" spans="1:34" ht="32.25" customHeight="1" x14ac:dyDescent="0.2">
      <c r="A128" s="174"/>
      <c r="B128" s="563" t="s">
        <v>389</v>
      </c>
      <c r="C128" s="564"/>
      <c r="D128" s="565"/>
      <c r="E128" s="576"/>
      <c r="F128" s="566"/>
      <c r="G128" s="567"/>
      <c r="H128" s="577"/>
      <c r="I128" s="578"/>
      <c r="J128" s="578"/>
      <c r="K128" s="597"/>
      <c r="L128" s="194"/>
      <c r="M128" s="580"/>
      <c r="N128" s="581"/>
      <c r="O128" s="59"/>
      <c r="P128" s="243"/>
      <c r="Q128" s="563"/>
      <c r="R128" s="609"/>
      <c r="S128" s="610"/>
      <c r="T128" s="611"/>
      <c r="U128" s="612"/>
      <c r="V128" s="612"/>
      <c r="W128" s="612"/>
      <c r="X128" s="613"/>
      <c r="Y128" s="59"/>
      <c r="Z128" s="59"/>
      <c r="AA128" s="59" t="b">
        <f t="shared" si="4"/>
        <v>0</v>
      </c>
      <c r="AB128" s="59" t="b">
        <f t="shared" si="5"/>
        <v>0</v>
      </c>
      <c r="AH128" s="50" t="b">
        <f t="shared" si="6"/>
        <v>0</v>
      </c>
    </row>
    <row r="129" spans="1:46" ht="32.25" customHeight="1" x14ac:dyDescent="0.2">
      <c r="A129" s="174"/>
      <c r="B129" s="563" t="s">
        <v>389</v>
      </c>
      <c r="C129" s="564"/>
      <c r="D129" s="565"/>
      <c r="E129" s="576"/>
      <c r="F129" s="566"/>
      <c r="G129" s="567"/>
      <c r="H129" s="577"/>
      <c r="I129" s="578"/>
      <c r="J129" s="578"/>
      <c r="K129" s="597"/>
      <c r="L129" s="194"/>
      <c r="M129" s="580"/>
      <c r="N129" s="581"/>
      <c r="O129" s="197"/>
      <c r="P129" s="243"/>
      <c r="Q129" s="563"/>
      <c r="R129" s="609"/>
      <c r="S129" s="610"/>
      <c r="T129" s="611"/>
      <c r="U129" s="612"/>
      <c r="V129" s="612"/>
      <c r="W129" s="612"/>
      <c r="X129" s="613"/>
      <c r="Y129" s="59"/>
      <c r="Z129" s="59"/>
      <c r="AA129" s="59" t="b">
        <f t="shared" si="4"/>
        <v>0</v>
      </c>
      <c r="AB129" s="59" t="b">
        <f t="shared" si="5"/>
        <v>0</v>
      </c>
      <c r="AH129" s="50" t="b">
        <f t="shared" si="6"/>
        <v>0</v>
      </c>
    </row>
    <row r="130" spans="1:46" ht="32.25" customHeight="1" x14ac:dyDescent="0.2">
      <c r="A130" s="174"/>
      <c r="B130" s="563" t="s">
        <v>389</v>
      </c>
      <c r="C130" s="564"/>
      <c r="D130" s="565"/>
      <c r="E130" s="576"/>
      <c r="F130" s="566"/>
      <c r="G130" s="567"/>
      <c r="H130" s="577"/>
      <c r="I130" s="578"/>
      <c r="J130" s="578"/>
      <c r="K130" s="597"/>
      <c r="L130" s="194"/>
      <c r="M130" s="580"/>
      <c r="N130" s="581"/>
      <c r="O130" s="59"/>
      <c r="P130" s="243"/>
      <c r="Q130" s="563"/>
      <c r="R130" s="609"/>
      <c r="S130" s="610"/>
      <c r="T130" s="611"/>
      <c r="U130" s="612"/>
      <c r="V130" s="612"/>
      <c r="W130" s="612"/>
      <c r="X130" s="613"/>
      <c r="Y130" s="59"/>
      <c r="Z130" s="59"/>
      <c r="AA130" s="59" t="b">
        <f t="shared" si="4"/>
        <v>0</v>
      </c>
      <c r="AB130" s="59" t="b">
        <f t="shared" si="5"/>
        <v>0</v>
      </c>
      <c r="AH130" s="50" t="b">
        <f t="shared" si="6"/>
        <v>0</v>
      </c>
    </row>
    <row r="131" spans="1:46" ht="32.25" customHeight="1" x14ac:dyDescent="0.2">
      <c r="A131" s="174"/>
      <c r="B131" s="563" t="s">
        <v>389</v>
      </c>
      <c r="C131" s="564"/>
      <c r="D131" s="565"/>
      <c r="E131" s="576"/>
      <c r="F131" s="566"/>
      <c r="G131" s="567"/>
      <c r="H131" s="577"/>
      <c r="I131" s="578"/>
      <c r="J131" s="578"/>
      <c r="K131" s="597"/>
      <c r="L131" s="194"/>
      <c r="M131" s="580"/>
      <c r="N131" s="581"/>
      <c r="O131" s="59"/>
      <c r="P131" s="243"/>
      <c r="Q131" s="563"/>
      <c r="R131" s="609"/>
      <c r="S131" s="610"/>
      <c r="T131" s="611"/>
      <c r="U131" s="612"/>
      <c r="V131" s="612"/>
      <c r="W131" s="612"/>
      <c r="X131" s="613"/>
      <c r="Y131" s="59"/>
      <c r="Z131" s="59"/>
      <c r="AA131" s="59" t="b">
        <f t="shared" si="4"/>
        <v>0</v>
      </c>
      <c r="AB131" s="59" t="b">
        <f t="shared" si="5"/>
        <v>0</v>
      </c>
      <c r="AH131" s="50" t="b">
        <f t="shared" si="6"/>
        <v>0</v>
      </c>
    </row>
    <row r="132" spans="1:46" ht="32.25" customHeight="1" x14ac:dyDescent="0.2">
      <c r="A132" s="174"/>
      <c r="B132" s="563" t="s">
        <v>389</v>
      </c>
      <c r="C132" s="564"/>
      <c r="D132" s="565"/>
      <c r="E132" s="576"/>
      <c r="F132" s="566"/>
      <c r="G132" s="567"/>
      <c r="H132" s="577"/>
      <c r="I132" s="578"/>
      <c r="J132" s="578"/>
      <c r="K132" s="597"/>
      <c r="L132" s="194"/>
      <c r="M132" s="580"/>
      <c r="N132" s="581"/>
      <c r="O132" s="59"/>
      <c r="P132" s="243"/>
      <c r="Q132" s="563"/>
      <c r="R132" s="609"/>
      <c r="S132" s="610"/>
      <c r="T132" s="611"/>
      <c r="U132" s="612"/>
      <c r="V132" s="612"/>
      <c r="W132" s="612"/>
      <c r="X132" s="613"/>
      <c r="Y132" s="59"/>
      <c r="Z132" s="59"/>
      <c r="AA132" s="59" t="b">
        <f t="shared" si="4"/>
        <v>0</v>
      </c>
      <c r="AB132" s="59" t="b">
        <f t="shared" si="5"/>
        <v>0</v>
      </c>
      <c r="AH132" s="50" t="b">
        <f t="shared" si="6"/>
        <v>0</v>
      </c>
    </row>
    <row r="133" spans="1:46" ht="32.25" customHeight="1" x14ac:dyDescent="0.2">
      <c r="A133" s="174"/>
      <c r="B133" s="563" t="s">
        <v>389</v>
      </c>
      <c r="C133" s="564"/>
      <c r="D133" s="565"/>
      <c r="E133" s="576"/>
      <c r="F133" s="566"/>
      <c r="G133" s="567"/>
      <c r="H133" s="577"/>
      <c r="I133" s="578"/>
      <c r="J133" s="578"/>
      <c r="K133" s="597"/>
      <c r="L133" s="194"/>
      <c r="M133" s="580"/>
      <c r="N133" s="581"/>
      <c r="O133" s="59"/>
      <c r="P133" s="243"/>
      <c r="Q133" s="563"/>
      <c r="R133" s="609"/>
      <c r="S133" s="610"/>
      <c r="T133" s="611"/>
      <c r="U133" s="612"/>
      <c r="V133" s="612"/>
      <c r="W133" s="612"/>
      <c r="X133" s="613"/>
      <c r="Y133" s="59"/>
      <c r="Z133" s="59"/>
      <c r="AA133" s="59" t="b">
        <f t="shared" si="4"/>
        <v>0</v>
      </c>
      <c r="AB133" s="59" t="b">
        <f t="shared" si="5"/>
        <v>0</v>
      </c>
      <c r="AH133" s="50" t="b">
        <f t="shared" si="6"/>
        <v>0</v>
      </c>
    </row>
    <row r="134" spans="1:46" ht="32.25" customHeight="1" x14ac:dyDescent="0.2">
      <c r="A134" s="174"/>
      <c r="B134" s="563" t="s">
        <v>389</v>
      </c>
      <c r="C134" s="564"/>
      <c r="D134" s="565"/>
      <c r="E134" s="576"/>
      <c r="F134" s="566"/>
      <c r="G134" s="567"/>
      <c r="H134" s="577"/>
      <c r="I134" s="578"/>
      <c r="J134" s="578"/>
      <c r="K134" s="597"/>
      <c r="L134" s="194"/>
      <c r="M134" s="580"/>
      <c r="N134" s="581"/>
      <c r="O134" s="59"/>
      <c r="P134" s="243"/>
      <c r="Q134" s="563"/>
      <c r="R134" s="609"/>
      <c r="S134" s="610"/>
      <c r="T134" s="611"/>
      <c r="U134" s="612"/>
      <c r="V134" s="612"/>
      <c r="W134" s="612"/>
      <c r="X134" s="613"/>
      <c r="Y134" s="59"/>
      <c r="Z134" s="59"/>
      <c r="AA134" s="59" t="b">
        <f t="shared" si="4"/>
        <v>0</v>
      </c>
      <c r="AB134" s="59" t="b">
        <f t="shared" si="5"/>
        <v>0</v>
      </c>
      <c r="AH134" s="50" t="b">
        <f t="shared" si="6"/>
        <v>0</v>
      </c>
    </row>
    <row r="135" spans="1:46" ht="32.25" customHeight="1" x14ac:dyDescent="0.2">
      <c r="A135" s="174"/>
      <c r="B135" s="563" t="s">
        <v>389</v>
      </c>
      <c r="C135" s="564"/>
      <c r="D135" s="565"/>
      <c r="E135" s="576"/>
      <c r="F135" s="566"/>
      <c r="G135" s="567"/>
      <c r="H135" s="577"/>
      <c r="I135" s="578"/>
      <c r="J135" s="578"/>
      <c r="K135" s="597"/>
      <c r="L135" s="194"/>
      <c r="M135" s="580"/>
      <c r="N135" s="581"/>
      <c r="O135" s="172"/>
      <c r="P135" s="243"/>
      <c r="Q135" s="563"/>
      <c r="R135" s="609"/>
      <c r="S135" s="610"/>
      <c r="T135" s="611"/>
      <c r="U135" s="612"/>
      <c r="V135" s="612"/>
      <c r="W135" s="612"/>
      <c r="X135" s="613"/>
      <c r="Y135" s="59"/>
      <c r="Z135" s="59"/>
      <c r="AA135" s="59" t="b">
        <f t="shared" si="4"/>
        <v>0</v>
      </c>
      <c r="AB135" s="59" t="b">
        <f t="shared" si="5"/>
        <v>0</v>
      </c>
      <c r="AH135" s="50" t="b">
        <f t="shared" si="6"/>
        <v>0</v>
      </c>
    </row>
    <row r="136" spans="1:46" ht="6.75" customHeight="1" x14ac:dyDescent="0.2">
      <c r="A136" s="176">
        <v>1</v>
      </c>
      <c r="AA136" s="59"/>
      <c r="AB136" s="59"/>
      <c r="AH136" s="50"/>
    </row>
    <row r="137" spans="1:46" ht="54.75" customHeight="1" x14ac:dyDescent="0.2">
      <c r="A137" s="174">
        <v>1</v>
      </c>
      <c r="B137" s="33"/>
      <c r="D137" s="23"/>
      <c r="E137" s="23"/>
      <c r="F137" s="23"/>
      <c r="G137" s="23"/>
      <c r="H137" s="23"/>
      <c r="I137" s="23"/>
      <c r="J137" s="23"/>
      <c r="L137" s="100" t="str">
        <f>IF(UtvarderingsVal="Alt3","","Max poäng för uppfyllda bör-krav")</f>
        <v>Max poäng för uppfyllda bör-krav</v>
      </c>
      <c r="P137" s="23"/>
      <c r="Q137" s="23"/>
      <c r="R137" s="23"/>
      <c r="S137" s="23"/>
      <c r="T137" s="23"/>
      <c r="U137" s="23"/>
      <c r="V137" s="23"/>
      <c r="W137" s="53"/>
      <c r="X137" s="54"/>
      <c r="Y137" s="23"/>
      <c r="Z137" s="23"/>
      <c r="AA137" s="59"/>
      <c r="AB137" s="59"/>
      <c r="AH137" s="50"/>
    </row>
    <row r="138" spans="1:46" ht="27" customHeight="1" x14ac:dyDescent="0.2">
      <c r="A138" s="174">
        <v>1</v>
      </c>
      <c r="B138" s="617"/>
      <c r="C138" s="618"/>
      <c r="F138" s="23"/>
      <c r="G138" s="61"/>
      <c r="H138" s="23"/>
      <c r="I138" s="23"/>
      <c r="J138" s="23"/>
      <c r="K138" s="99"/>
      <c r="L138" s="79">
        <f>SUM(L115:L135)</f>
        <v>0</v>
      </c>
      <c r="P138" s="129" t="str">
        <f>IF(UtvarderingsVal="Alt3","","Total erhållen poängsumma:")</f>
        <v>Total erhållen poängsumma:</v>
      </c>
      <c r="Q138" s="64">
        <f>SUMIF(P115:P124,"Ja",L115:L124)+SUM(P126:P135)</f>
        <v>0</v>
      </c>
      <c r="R138" s="619"/>
      <c r="S138" s="618"/>
      <c r="T138" s="23"/>
      <c r="U138" s="23"/>
      <c r="V138" s="23"/>
      <c r="W138" s="53"/>
      <c r="X138" s="245"/>
      <c r="Y138" s="54"/>
      <c r="Z138" s="59"/>
      <c r="AA138" s="59"/>
      <c r="AB138" s="59"/>
      <c r="AH138" s="50"/>
    </row>
    <row r="139" spans="1:46" ht="14.25" x14ac:dyDescent="0.2">
      <c r="A139" s="174"/>
      <c r="B139" s="23"/>
      <c r="C139" s="23"/>
      <c r="D139" s="23"/>
      <c r="E139" s="23"/>
      <c r="F139" s="23"/>
      <c r="G139" s="23"/>
      <c r="H139" s="23"/>
      <c r="I139" s="23"/>
      <c r="J139" s="23"/>
      <c r="P139" s="23"/>
      <c r="Q139" s="23"/>
      <c r="R139" s="23"/>
      <c r="S139" s="23"/>
      <c r="T139" s="23"/>
      <c r="U139" s="23"/>
      <c r="V139" s="23"/>
      <c r="W139" s="23"/>
      <c r="X139" s="53"/>
      <c r="Y139" s="54"/>
      <c r="Z139" s="23"/>
      <c r="AA139" s="59"/>
      <c r="AB139" s="59"/>
      <c r="AH139" s="50"/>
    </row>
    <row r="140" spans="1:46" ht="21" customHeight="1" x14ac:dyDescent="0.2">
      <c r="C140" s="80"/>
      <c r="D140" s="80"/>
      <c r="E140" s="78"/>
      <c r="F140" s="78"/>
      <c r="G140" s="78"/>
      <c r="H140" s="78"/>
      <c r="I140" s="81"/>
      <c r="J140" s="7"/>
      <c r="P140" s="37"/>
      <c r="R140" s="7"/>
      <c r="S140" s="7"/>
      <c r="T140" s="33"/>
      <c r="U140" s="7"/>
      <c r="V140" s="40"/>
      <c r="W140" s="38"/>
      <c r="X140" s="23"/>
      <c r="Y140" s="23"/>
      <c r="Z140" s="23"/>
      <c r="AA140" s="59"/>
      <c r="AB140" s="59"/>
      <c r="AH140" s="50"/>
      <c r="AI140" s="43"/>
      <c r="AJ140" s="43"/>
      <c r="AK140" s="43"/>
      <c r="AL140" s="43"/>
      <c r="AM140" s="43"/>
      <c r="AN140" s="43"/>
      <c r="AO140" s="43"/>
      <c r="AP140" s="43"/>
      <c r="AQ140" s="43"/>
      <c r="AR140" s="43"/>
      <c r="AS140" s="43"/>
      <c r="AT140" s="43"/>
    </row>
    <row r="141" spans="1:46" ht="7.5" customHeight="1" x14ac:dyDescent="0.2">
      <c r="B141" s="80"/>
      <c r="C141" s="80"/>
      <c r="D141" s="80"/>
      <c r="E141" s="42"/>
      <c r="F141" s="42"/>
      <c r="G141" s="42"/>
      <c r="H141" s="42"/>
      <c r="J141" s="7"/>
      <c r="P141" s="37"/>
      <c r="R141" s="7"/>
      <c r="S141" s="7"/>
      <c r="T141" s="33"/>
      <c r="U141" s="7"/>
      <c r="V141" s="40"/>
      <c r="W141" s="38"/>
      <c r="X141" s="23"/>
      <c r="Y141" s="23"/>
      <c r="Z141" s="23"/>
      <c r="AA141" s="59"/>
      <c r="AB141" s="59"/>
      <c r="AH141" s="50"/>
      <c r="AI141" s="43"/>
      <c r="AJ141" s="43"/>
      <c r="AK141" s="43"/>
      <c r="AL141" s="43"/>
      <c r="AM141" s="43"/>
      <c r="AN141" s="43"/>
      <c r="AO141" s="43"/>
      <c r="AP141" s="43"/>
      <c r="AQ141" s="43"/>
      <c r="AR141" s="43"/>
      <c r="AS141" s="43"/>
      <c r="AT141" s="43"/>
    </row>
    <row r="142" spans="1:46" ht="23.25" customHeight="1" x14ac:dyDescent="0.2">
      <c r="A142" s="176" t="s">
        <v>160</v>
      </c>
      <c r="B142" s="138" t="s">
        <v>381</v>
      </c>
      <c r="C142" s="139"/>
      <c r="D142" s="140"/>
      <c r="E142" s="131"/>
      <c r="F142" s="141"/>
      <c r="G142" s="141"/>
      <c r="H142" s="141"/>
      <c r="I142" s="131"/>
      <c r="J142" s="133"/>
      <c r="K142" s="131"/>
      <c r="L142" s="132"/>
      <c r="M142" s="131"/>
      <c r="N142" s="142"/>
      <c r="P142" s="620" t="s">
        <v>129</v>
      </c>
      <c r="Q142" s="621"/>
      <c r="R142" s="624" t="s">
        <v>118</v>
      </c>
      <c r="S142" s="626" t="s">
        <v>654</v>
      </c>
      <c r="T142" s="627"/>
      <c r="U142" s="627"/>
      <c r="V142" s="627"/>
      <c r="W142" s="627"/>
      <c r="X142" s="621"/>
      <c r="Y142" s="245"/>
      <c r="Z142" s="23"/>
      <c r="AA142" s="23"/>
      <c r="AB142" s="23"/>
      <c r="AH142" s="43"/>
      <c r="AI142" s="43"/>
      <c r="AJ142" s="43"/>
      <c r="AK142" s="43"/>
      <c r="AL142" s="43"/>
      <c r="AM142" s="43"/>
      <c r="AN142" s="43"/>
      <c r="AO142" s="43"/>
      <c r="AP142" s="43"/>
      <c r="AQ142" s="43"/>
      <c r="AR142" s="43"/>
      <c r="AS142" s="43"/>
      <c r="AT142" s="43"/>
    </row>
    <row r="143" spans="1:46" ht="27" customHeight="1" x14ac:dyDescent="0.2">
      <c r="A143" s="176" t="s">
        <v>160</v>
      </c>
      <c r="B143" s="143" t="s">
        <v>133</v>
      </c>
      <c r="J143" s="7"/>
      <c r="N143" s="144"/>
      <c r="P143" s="622"/>
      <c r="Q143" s="623"/>
      <c r="R143" s="625"/>
      <c r="S143" s="622"/>
      <c r="T143" s="512"/>
      <c r="U143" s="512"/>
      <c r="V143" s="512"/>
      <c r="W143" s="512"/>
      <c r="X143" s="623"/>
      <c r="Y143" s="245"/>
      <c r="Z143" s="23"/>
      <c r="AA143" s="23"/>
      <c r="AB143" s="23"/>
      <c r="AH143" s="43"/>
      <c r="AI143" s="43"/>
      <c r="AJ143" s="43"/>
      <c r="AK143" s="43"/>
      <c r="AL143" s="43"/>
      <c r="AM143" s="43"/>
      <c r="AN143" s="43"/>
      <c r="AO143" s="43"/>
      <c r="AP143" s="43"/>
      <c r="AQ143" s="43"/>
      <c r="AR143" s="43"/>
      <c r="AS143" s="43"/>
      <c r="AT143" s="43"/>
    </row>
    <row r="144" spans="1:46" ht="66" customHeight="1" x14ac:dyDescent="0.25">
      <c r="A144" s="176" t="s">
        <v>160</v>
      </c>
      <c r="B144" s="169" t="s">
        <v>76</v>
      </c>
      <c r="J144" s="7"/>
      <c r="N144" s="144"/>
      <c r="P144" s="622"/>
      <c r="Q144" s="623"/>
      <c r="R144" s="625"/>
      <c r="S144" s="622"/>
      <c r="T144" s="512"/>
      <c r="U144" s="512"/>
      <c r="V144" s="512"/>
      <c r="W144" s="512"/>
      <c r="X144" s="623"/>
      <c r="Y144" s="245"/>
      <c r="Z144" s="23"/>
      <c r="AA144" s="23"/>
      <c r="AB144" s="23"/>
      <c r="AH144" s="43"/>
      <c r="AI144" s="43"/>
      <c r="AJ144" s="43"/>
      <c r="AK144" s="43"/>
      <c r="AL144" s="43"/>
      <c r="AM144" s="43"/>
      <c r="AN144" s="43"/>
      <c r="AO144" s="43"/>
      <c r="AP144" s="43"/>
      <c r="AQ144" s="43"/>
      <c r="AR144" s="43"/>
      <c r="AS144" s="43"/>
      <c r="AT144" s="43"/>
    </row>
    <row r="145" spans="1:46" ht="20.25" customHeight="1" x14ac:dyDescent="0.2">
      <c r="A145" s="176" t="s">
        <v>160</v>
      </c>
      <c r="B145" s="143" t="s">
        <v>132</v>
      </c>
      <c r="J145" s="156" t="s">
        <v>111</v>
      </c>
      <c r="N145" s="145"/>
      <c r="P145" s="170"/>
      <c r="Q145" s="628" t="s">
        <v>115</v>
      </c>
      <c r="R145" s="630" t="s">
        <v>112</v>
      </c>
      <c r="S145" s="632" t="s">
        <v>113</v>
      </c>
      <c r="T145" s="633"/>
      <c r="U145" s="632" t="s">
        <v>114</v>
      </c>
      <c r="V145" s="633"/>
      <c r="W145" s="636" t="s">
        <v>158</v>
      </c>
      <c r="X145" s="637"/>
      <c r="Y145" s="22"/>
      <c r="Z145" s="22"/>
      <c r="AD145" s="8"/>
      <c r="AE145" s="69"/>
      <c r="AH145" s="43"/>
      <c r="AI145" s="43"/>
      <c r="AJ145" s="43"/>
      <c r="AK145" s="43"/>
      <c r="AL145" s="43"/>
      <c r="AM145" s="43"/>
      <c r="AN145" s="43"/>
      <c r="AO145" s="43"/>
      <c r="AP145" s="43"/>
      <c r="AQ145" s="43"/>
      <c r="AR145" s="43"/>
      <c r="AS145" s="43"/>
      <c r="AT145" s="43"/>
    </row>
    <row r="146" spans="1:46" ht="21.75" customHeight="1" x14ac:dyDescent="0.2">
      <c r="A146" s="176" t="s">
        <v>160</v>
      </c>
      <c r="B146" s="157" t="s">
        <v>119</v>
      </c>
      <c r="C146" s="158"/>
      <c r="D146" s="159"/>
      <c r="E146" s="160"/>
      <c r="F146" s="161"/>
      <c r="G146" s="161"/>
      <c r="H146" s="162"/>
      <c r="I146" s="163" t="s">
        <v>157</v>
      </c>
      <c r="J146" s="195">
        <v>0.8</v>
      </c>
      <c r="L146" s="640"/>
      <c r="M146" s="640"/>
      <c r="N146" s="145"/>
      <c r="P146" s="171" t="s">
        <v>128</v>
      </c>
      <c r="Q146" s="629"/>
      <c r="R146" s="631"/>
      <c r="S146" s="634"/>
      <c r="T146" s="635"/>
      <c r="U146" s="634"/>
      <c r="V146" s="635"/>
      <c r="W146" s="638"/>
      <c r="X146" s="639"/>
      <c r="Y146" s="22"/>
      <c r="Z146" s="22"/>
      <c r="AD146" s="8"/>
      <c r="AE146" s="23"/>
      <c r="AH146" s="43"/>
      <c r="AI146" s="43"/>
      <c r="AJ146" s="43"/>
      <c r="AK146" s="43"/>
      <c r="AL146" s="43"/>
      <c r="AM146" s="43"/>
      <c r="AN146" s="43"/>
      <c r="AO146" s="43"/>
      <c r="AP146" s="43"/>
      <c r="AQ146" s="43"/>
      <c r="AR146" s="43"/>
      <c r="AS146" s="43"/>
      <c r="AT146" s="43"/>
    </row>
    <row r="147" spans="1:46" ht="21.75" customHeight="1" x14ac:dyDescent="0.2">
      <c r="A147" s="176" t="s">
        <v>160</v>
      </c>
      <c r="B147" s="157" t="s">
        <v>123</v>
      </c>
      <c r="C147" s="160"/>
      <c r="D147" s="164"/>
      <c r="E147" s="160"/>
      <c r="F147" s="161"/>
      <c r="G147" s="161"/>
      <c r="H147" s="162"/>
      <c r="I147" s="163" t="s">
        <v>175</v>
      </c>
      <c r="J147" s="195">
        <v>0.2</v>
      </c>
      <c r="L147" s="643"/>
      <c r="M147" s="643"/>
      <c r="N147" s="145"/>
      <c r="P147" s="152">
        <f>X69</f>
        <v>0</v>
      </c>
      <c r="Q147" s="153">
        <f>J146</f>
        <v>0.8</v>
      </c>
      <c r="R147" s="196"/>
      <c r="S147" s="644">
        <f>IFERROR(R147/P147*100,0)</f>
        <v>0</v>
      </c>
      <c r="T147" s="645"/>
      <c r="U147" s="646">
        <f>IFERROR(S147*Q147,"")</f>
        <v>0</v>
      </c>
      <c r="V147" s="647"/>
      <c r="W147" s="648" t="str">
        <f>IFERROR(SUM(U147+U149),"")</f>
        <v/>
      </c>
      <c r="X147" s="649"/>
      <c r="Y147" s="22"/>
      <c r="Z147" s="22"/>
      <c r="AD147" s="8"/>
      <c r="AE147" s="39"/>
      <c r="AH147" s="43"/>
      <c r="AI147" s="43"/>
      <c r="AJ147" s="43"/>
      <c r="AK147" s="43"/>
      <c r="AL147" s="43"/>
      <c r="AM147" s="43"/>
      <c r="AN147" s="43"/>
      <c r="AO147" s="43"/>
      <c r="AP147" s="43"/>
      <c r="AQ147" s="43"/>
      <c r="AR147" s="43"/>
      <c r="AS147" s="43"/>
      <c r="AT147" s="43"/>
    </row>
    <row r="148" spans="1:46" ht="29.25" customHeight="1" x14ac:dyDescent="0.2">
      <c r="A148" s="176" t="s">
        <v>160</v>
      </c>
      <c r="B148" s="654" t="s">
        <v>48</v>
      </c>
      <c r="C148" s="655"/>
      <c r="D148" s="656"/>
      <c r="E148" s="160"/>
      <c r="F148" s="165"/>
      <c r="G148" s="165"/>
      <c r="H148" s="166"/>
      <c r="I148" s="167" t="s">
        <v>49</v>
      </c>
      <c r="J148" s="168">
        <f>J147+J146</f>
        <v>1</v>
      </c>
      <c r="L148" s="84"/>
      <c r="M148" s="84"/>
      <c r="N148" s="146"/>
      <c r="P148" s="101" t="s">
        <v>120</v>
      </c>
      <c r="Q148" s="102"/>
      <c r="R148" s="103"/>
      <c r="S148" s="657"/>
      <c r="T148" s="658"/>
      <c r="U148" s="659"/>
      <c r="V148" s="660"/>
      <c r="W148" s="650"/>
      <c r="X148" s="651"/>
      <c r="Y148" s="22"/>
      <c r="Z148" s="22"/>
      <c r="AD148" s="8"/>
      <c r="AE148" s="23"/>
      <c r="AH148" s="43"/>
      <c r="AI148" s="43"/>
      <c r="AJ148" s="43"/>
      <c r="AK148" s="43"/>
      <c r="AL148" s="43"/>
      <c r="AM148" s="43"/>
      <c r="AN148" s="43"/>
      <c r="AO148" s="43"/>
      <c r="AP148" s="43"/>
      <c r="AQ148" s="43"/>
      <c r="AR148" s="43"/>
      <c r="AS148" s="43"/>
      <c r="AT148" s="43"/>
    </row>
    <row r="149" spans="1:46" ht="27.75" customHeight="1" x14ac:dyDescent="0.2">
      <c r="A149" s="176" t="s">
        <v>160</v>
      </c>
      <c r="B149" s="147"/>
      <c r="C149" s="148"/>
      <c r="D149" s="148"/>
      <c r="E149" s="148"/>
      <c r="F149" s="148"/>
      <c r="G149" s="148"/>
      <c r="H149" s="148"/>
      <c r="I149" s="148"/>
      <c r="J149" s="149"/>
      <c r="K149" s="150"/>
      <c r="L149" s="150"/>
      <c r="M149" s="150"/>
      <c r="N149" s="151"/>
      <c r="P149" s="154">
        <f>Q138</f>
        <v>0</v>
      </c>
      <c r="Q149" s="153">
        <f>J147</f>
        <v>0.2</v>
      </c>
      <c r="R149" s="155"/>
      <c r="S149" s="661"/>
      <c r="T149" s="662"/>
      <c r="U149" s="646" t="str">
        <f>IFERROR(((P149/L138)*100)*Q149,"")</f>
        <v/>
      </c>
      <c r="V149" s="647"/>
      <c r="W149" s="652"/>
      <c r="X149" s="653"/>
      <c r="Y149" s="22"/>
      <c r="Z149" s="22"/>
      <c r="AD149" s="8"/>
      <c r="AE149" s="39"/>
      <c r="AH149" s="43"/>
      <c r="AI149" s="43"/>
      <c r="AJ149" s="43"/>
      <c r="AK149" s="43"/>
      <c r="AL149" s="43"/>
      <c r="AM149" s="43"/>
      <c r="AN149" s="43"/>
      <c r="AO149" s="43"/>
      <c r="AP149" s="43"/>
      <c r="AQ149" s="43"/>
      <c r="AR149" s="43"/>
      <c r="AS149" s="43"/>
      <c r="AT149" s="43"/>
    </row>
    <row r="150" spans="1:46" ht="8.25" customHeight="1" x14ac:dyDescent="0.2">
      <c r="A150" s="176" t="s">
        <v>160</v>
      </c>
      <c r="J150" s="7"/>
      <c r="L150" s="70"/>
      <c r="M150" s="70"/>
      <c r="N150" s="70"/>
      <c r="P150" s="48"/>
      <c r="R150" s="48"/>
      <c r="S150" s="585"/>
      <c r="T150" s="585"/>
      <c r="U150" s="585"/>
      <c r="V150" s="585"/>
      <c r="W150" s="22"/>
      <c r="Y150" s="22"/>
      <c r="Z150" s="22"/>
      <c r="AD150" s="8"/>
      <c r="AE150" s="23"/>
      <c r="AH150" s="43"/>
      <c r="AI150" s="43"/>
      <c r="AJ150" s="43"/>
      <c r="AK150" s="43"/>
      <c r="AL150" s="43"/>
      <c r="AM150" s="43"/>
      <c r="AN150" s="43"/>
      <c r="AO150" s="43"/>
      <c r="AP150" s="43"/>
      <c r="AQ150" s="43"/>
      <c r="AR150" s="43"/>
      <c r="AS150" s="43"/>
      <c r="AT150" s="43"/>
    </row>
    <row r="151" spans="1:46" x14ac:dyDescent="0.2">
      <c r="B151" s="77"/>
      <c r="C151" s="77"/>
      <c r="D151" s="77"/>
      <c r="E151" s="77"/>
      <c r="F151" s="77"/>
      <c r="G151" s="77"/>
      <c r="H151" s="77"/>
      <c r="I151" s="77"/>
      <c r="J151" s="7"/>
      <c r="L151" s="71"/>
      <c r="M151" s="71"/>
      <c r="N151" s="71"/>
      <c r="P151" s="55"/>
      <c r="R151" s="8"/>
      <c r="U151" s="22"/>
      <c r="V151" s="22"/>
      <c r="W151" s="7"/>
      <c r="AD151" s="7"/>
      <c r="AH151" s="43"/>
      <c r="AI151" s="43"/>
      <c r="AJ151" s="43"/>
      <c r="AK151" s="43"/>
      <c r="AL151" s="43"/>
      <c r="AM151" s="43"/>
      <c r="AN151" s="43"/>
      <c r="AO151" s="43"/>
      <c r="AP151" s="43"/>
      <c r="AQ151" s="43"/>
      <c r="AR151" s="43"/>
      <c r="AS151" s="43"/>
      <c r="AT151" s="43"/>
    </row>
    <row r="152" spans="1:46" x14ac:dyDescent="0.2">
      <c r="B152" s="77"/>
      <c r="C152" s="77"/>
      <c r="D152" s="77"/>
      <c r="E152" s="77"/>
      <c r="F152" s="77"/>
      <c r="G152" s="77"/>
      <c r="H152" s="77"/>
      <c r="I152" s="77"/>
      <c r="J152" s="7"/>
      <c r="L152" s="71"/>
      <c r="M152" s="71"/>
      <c r="N152" s="71"/>
      <c r="P152" s="55"/>
      <c r="R152" s="8"/>
      <c r="U152" s="22"/>
      <c r="V152" s="22"/>
      <c r="W152" s="7"/>
      <c r="AD152" s="7"/>
      <c r="AH152" s="43"/>
      <c r="AI152" s="43"/>
      <c r="AJ152" s="43"/>
      <c r="AK152" s="43"/>
      <c r="AL152" s="43"/>
      <c r="AM152" s="43"/>
      <c r="AN152" s="43"/>
      <c r="AO152" s="43"/>
      <c r="AP152" s="43"/>
      <c r="AQ152" s="43"/>
      <c r="AR152" s="43"/>
      <c r="AS152" s="43"/>
      <c r="AT152" s="43"/>
    </row>
    <row r="153" spans="1:46" ht="18" x14ac:dyDescent="0.2">
      <c r="B153" s="498" t="s">
        <v>362</v>
      </c>
      <c r="C153" s="498"/>
      <c r="D153" s="498"/>
      <c r="E153" s="498"/>
      <c r="F153" s="498"/>
      <c r="H153" s="62"/>
      <c r="I153" s="62"/>
      <c r="J153" s="62"/>
      <c r="S153" s="23"/>
      <c r="T153" s="23"/>
      <c r="U153" s="23"/>
      <c r="W153" s="23"/>
    </row>
    <row r="154" spans="1:46" ht="26.25" customHeight="1" x14ac:dyDescent="0.2">
      <c r="B154" s="641" t="s">
        <v>361</v>
      </c>
      <c r="C154" s="642"/>
      <c r="D154" s="642"/>
      <c r="E154" s="642"/>
      <c r="F154" s="642"/>
      <c r="G154" s="642"/>
      <c r="H154" s="642"/>
      <c r="I154" s="642"/>
      <c r="J154" s="62"/>
      <c r="S154" s="23"/>
      <c r="T154" s="23"/>
      <c r="U154" s="23"/>
      <c r="W154" s="23"/>
    </row>
    <row r="155" spans="1:46" x14ac:dyDescent="0.2">
      <c r="B155" s="19" t="s">
        <v>121</v>
      </c>
      <c r="H155" s="62"/>
      <c r="I155" s="62"/>
      <c r="J155" s="62"/>
      <c r="K155" s="33"/>
      <c r="P155" s="19"/>
      <c r="U155" s="23"/>
      <c r="V155" s="23"/>
      <c r="W155" s="23"/>
    </row>
    <row r="156" spans="1:46" ht="19.5" customHeight="1" x14ac:dyDescent="0.2">
      <c r="B156" s="508" t="s">
        <v>388</v>
      </c>
      <c r="C156" s="509"/>
      <c r="D156" s="509"/>
      <c r="E156" s="509"/>
      <c r="F156" s="509"/>
      <c r="G156" s="509"/>
      <c r="H156" s="509"/>
      <c r="I156" s="663"/>
      <c r="J156" s="62"/>
      <c r="K156" s="33"/>
      <c r="P156" s="664"/>
      <c r="Q156" s="664"/>
      <c r="R156" s="664"/>
      <c r="S156" s="664"/>
      <c r="T156" s="179"/>
      <c r="U156" s="23"/>
    </row>
    <row r="157" spans="1:46" ht="19.5" customHeight="1" x14ac:dyDescent="0.2">
      <c r="B157" s="665"/>
      <c r="C157" s="666"/>
      <c r="D157" s="666"/>
      <c r="E157" s="666"/>
      <c r="F157" s="666"/>
      <c r="G157" s="666"/>
      <c r="H157" s="666"/>
      <c r="I157" s="667"/>
      <c r="J157" s="62"/>
      <c r="K157" s="33"/>
      <c r="U157" s="23"/>
      <c r="AG157" s="23"/>
      <c r="AH157" s="23"/>
    </row>
    <row r="158" spans="1:46" ht="19.5" customHeight="1" x14ac:dyDescent="0.2">
      <c r="B158" s="665"/>
      <c r="C158" s="666"/>
      <c r="D158" s="666"/>
      <c r="E158" s="666"/>
      <c r="F158" s="666"/>
      <c r="G158" s="666"/>
      <c r="H158" s="666"/>
      <c r="I158" s="667"/>
      <c r="K158" s="33"/>
      <c r="U158" s="23"/>
      <c r="X158" s="668"/>
      <c r="Y158" s="668"/>
      <c r="Z158" s="668"/>
      <c r="AA158" s="668"/>
      <c r="AB158" s="668"/>
      <c r="AG158" s="23"/>
      <c r="AH158" s="23"/>
    </row>
    <row r="159" spans="1:46" ht="19.5" customHeight="1" x14ac:dyDescent="0.2">
      <c r="B159" s="669"/>
      <c r="C159" s="669"/>
      <c r="D159" s="669"/>
      <c r="E159" s="669"/>
      <c r="F159" s="669"/>
      <c r="G159" s="669"/>
      <c r="H159" s="669"/>
      <c r="I159" s="669"/>
      <c r="K159" s="33"/>
      <c r="U159" s="23"/>
      <c r="X159" s="668"/>
      <c r="Y159" s="668"/>
      <c r="Z159" s="668"/>
      <c r="AA159" s="668"/>
      <c r="AB159" s="668"/>
      <c r="AG159" s="23"/>
      <c r="AH159" s="23"/>
    </row>
    <row r="160" spans="1:46" ht="12.75" customHeight="1" x14ac:dyDescent="0.2">
      <c r="J160" s="7"/>
      <c r="P160" s="7"/>
      <c r="Q160" s="7"/>
      <c r="R160" s="7"/>
      <c r="S160" s="7"/>
      <c r="T160" s="7"/>
      <c r="U160" s="23"/>
      <c r="X160" s="668"/>
      <c r="Y160" s="668"/>
      <c r="Z160" s="668"/>
      <c r="AA160" s="668"/>
      <c r="AB160" s="668"/>
      <c r="AG160" s="23"/>
      <c r="AH160" s="23"/>
    </row>
    <row r="161" spans="2:34" ht="19.5" customHeight="1" x14ac:dyDescent="0.2">
      <c r="B161" s="19" t="s">
        <v>369</v>
      </c>
      <c r="P161" s="19"/>
      <c r="U161" s="23"/>
      <c r="X161" s="668"/>
      <c r="Y161" s="668"/>
      <c r="Z161" s="668"/>
      <c r="AA161" s="668"/>
      <c r="AB161" s="668"/>
      <c r="AG161" s="23"/>
      <c r="AH161" s="23"/>
    </row>
    <row r="162" spans="2:34" ht="19.5" customHeight="1" x14ac:dyDescent="0.2">
      <c r="B162" s="478" t="s">
        <v>174</v>
      </c>
      <c r="C162" s="478"/>
      <c r="D162" s="478"/>
      <c r="E162" s="478"/>
      <c r="F162" s="478"/>
      <c r="G162" s="478"/>
      <c r="H162" s="478"/>
      <c r="I162" s="478"/>
      <c r="P162" s="664"/>
      <c r="Q162" s="664"/>
      <c r="R162" s="664"/>
      <c r="S162" s="664"/>
      <c r="T162" s="179"/>
      <c r="U162" s="23"/>
      <c r="X162" s="668"/>
      <c r="Y162" s="668"/>
      <c r="Z162" s="668"/>
      <c r="AA162" s="668"/>
      <c r="AB162" s="668"/>
    </row>
    <row r="163" spans="2:34" ht="19.5" customHeight="1" x14ac:dyDescent="0.2">
      <c r="B163" s="669"/>
      <c r="C163" s="669"/>
      <c r="D163" s="669"/>
      <c r="E163" s="669"/>
      <c r="F163" s="669"/>
      <c r="G163" s="669"/>
      <c r="H163" s="669"/>
      <c r="I163" s="669"/>
      <c r="U163" s="23"/>
      <c r="X163" s="668"/>
      <c r="Y163" s="668"/>
      <c r="Z163" s="668"/>
      <c r="AA163" s="668"/>
      <c r="AB163" s="668"/>
      <c r="AG163" s="23"/>
      <c r="AH163" s="23"/>
    </row>
    <row r="164" spans="2:34" ht="19.5" customHeight="1" x14ac:dyDescent="0.2">
      <c r="B164" s="669"/>
      <c r="C164" s="669"/>
      <c r="D164" s="669"/>
      <c r="E164" s="669"/>
      <c r="F164" s="669"/>
      <c r="G164" s="669"/>
      <c r="H164" s="669"/>
      <c r="I164" s="669"/>
      <c r="U164" s="23"/>
      <c r="X164" s="668"/>
      <c r="Y164" s="668"/>
      <c r="Z164" s="668"/>
      <c r="AA164" s="668"/>
      <c r="AB164" s="668"/>
      <c r="AG164" s="23"/>
      <c r="AH164" s="23"/>
    </row>
    <row r="165" spans="2:34" ht="19.5" customHeight="1" x14ac:dyDescent="0.2">
      <c r="B165" s="669"/>
      <c r="C165" s="669"/>
      <c r="D165" s="669"/>
      <c r="E165" s="669"/>
      <c r="F165" s="669"/>
      <c r="G165" s="669"/>
      <c r="H165" s="669"/>
      <c r="I165" s="669"/>
      <c r="U165" s="23"/>
      <c r="X165" s="668"/>
      <c r="Y165" s="668"/>
      <c r="Z165" s="668"/>
      <c r="AA165" s="668"/>
      <c r="AB165" s="668"/>
      <c r="AG165" s="23"/>
      <c r="AH165" s="23"/>
    </row>
    <row r="166" spans="2:34" ht="19.5" customHeight="1" x14ac:dyDescent="0.2">
      <c r="U166" s="23"/>
      <c r="X166" s="668"/>
      <c r="Y166" s="668"/>
      <c r="Z166" s="668"/>
      <c r="AA166" s="668"/>
      <c r="AB166" s="668"/>
      <c r="AG166" s="23"/>
      <c r="AH166" s="23"/>
    </row>
    <row r="167" spans="2:34" ht="19.5" customHeight="1" x14ac:dyDescent="0.2">
      <c r="B167" s="19" t="s">
        <v>370</v>
      </c>
      <c r="P167" s="19"/>
      <c r="U167" s="23"/>
      <c r="X167" s="668"/>
      <c r="Y167" s="668"/>
      <c r="Z167" s="668"/>
      <c r="AA167" s="668"/>
      <c r="AB167" s="668"/>
      <c r="AG167" s="23"/>
      <c r="AH167" s="23"/>
    </row>
    <row r="168" spans="2:34" ht="19.5" customHeight="1" x14ac:dyDescent="0.2">
      <c r="B168" s="478" t="s">
        <v>371</v>
      </c>
      <c r="C168" s="478"/>
      <c r="D168" s="478"/>
      <c r="E168" s="478"/>
      <c r="F168" s="478"/>
      <c r="G168" s="478"/>
      <c r="H168" s="478"/>
      <c r="I168" s="478"/>
      <c r="P168" s="670"/>
      <c r="Q168" s="670"/>
      <c r="R168" s="670"/>
      <c r="S168" s="670"/>
      <c r="T168" s="179"/>
      <c r="U168" s="23"/>
      <c r="X168" s="668"/>
      <c r="Y168" s="668"/>
      <c r="Z168" s="668"/>
      <c r="AA168" s="668"/>
      <c r="AB168" s="668"/>
    </row>
    <row r="169" spans="2:34" ht="19.5" customHeight="1" x14ac:dyDescent="0.2">
      <c r="B169" s="669"/>
      <c r="C169" s="669"/>
      <c r="D169" s="669"/>
      <c r="E169" s="669"/>
      <c r="F169" s="669"/>
      <c r="G169" s="669"/>
      <c r="H169" s="669"/>
      <c r="I169" s="669"/>
      <c r="U169" s="23"/>
      <c r="X169" s="668"/>
      <c r="Y169" s="668"/>
      <c r="Z169" s="668"/>
      <c r="AA169" s="668"/>
      <c r="AB169" s="668"/>
      <c r="AG169" s="23"/>
      <c r="AH169" s="23"/>
    </row>
    <row r="170" spans="2:34" ht="19.5" customHeight="1" x14ac:dyDescent="0.2">
      <c r="B170" s="669"/>
      <c r="C170" s="669"/>
      <c r="D170" s="669"/>
      <c r="E170" s="669"/>
      <c r="F170" s="669"/>
      <c r="G170" s="669"/>
      <c r="H170" s="669"/>
      <c r="I170" s="669"/>
      <c r="U170" s="23"/>
      <c r="X170" s="668"/>
      <c r="Y170" s="668"/>
      <c r="Z170" s="668"/>
      <c r="AA170" s="668"/>
      <c r="AB170" s="668"/>
      <c r="AG170" s="23"/>
      <c r="AH170" s="23"/>
    </row>
    <row r="171" spans="2:34" ht="19.5" customHeight="1" x14ac:dyDescent="0.2">
      <c r="B171" s="669"/>
      <c r="C171" s="669"/>
      <c r="D171" s="669"/>
      <c r="E171" s="669"/>
      <c r="F171" s="669"/>
      <c r="G171" s="669"/>
      <c r="H171" s="669"/>
      <c r="I171" s="669"/>
      <c r="U171" s="23"/>
      <c r="X171" s="668"/>
      <c r="Y171" s="668"/>
      <c r="Z171" s="668"/>
      <c r="AA171" s="668"/>
      <c r="AB171" s="668"/>
      <c r="AG171" s="23"/>
      <c r="AH171" s="23"/>
    </row>
    <row r="172" spans="2:34" ht="19.5" customHeight="1" x14ac:dyDescent="0.2">
      <c r="B172" s="669"/>
      <c r="C172" s="669"/>
      <c r="D172" s="669"/>
      <c r="E172" s="669"/>
      <c r="F172" s="669"/>
      <c r="G172" s="669"/>
      <c r="H172" s="669"/>
      <c r="I172" s="669"/>
      <c r="U172" s="23"/>
      <c r="X172" s="668"/>
      <c r="Y172" s="668"/>
      <c r="Z172" s="668"/>
      <c r="AA172" s="668"/>
      <c r="AB172" s="668"/>
      <c r="AG172" s="23"/>
      <c r="AH172" s="23"/>
    </row>
    <row r="173" spans="2:34" ht="19.5" customHeight="1" x14ac:dyDescent="0.2">
      <c r="B173" s="669"/>
      <c r="C173" s="669"/>
      <c r="D173" s="669"/>
      <c r="E173" s="669"/>
      <c r="F173" s="669"/>
      <c r="G173" s="669"/>
      <c r="H173" s="669"/>
      <c r="I173" s="669"/>
      <c r="U173" s="23"/>
      <c r="X173" s="668"/>
      <c r="Y173" s="668"/>
      <c r="Z173" s="668"/>
      <c r="AA173" s="668"/>
      <c r="AB173" s="668"/>
      <c r="AG173" s="23"/>
      <c r="AH173" s="23"/>
    </row>
    <row r="174" spans="2:34" ht="17.25" customHeight="1" x14ac:dyDescent="0.2">
      <c r="B174" s="32"/>
      <c r="C174" s="32"/>
      <c r="D174" s="32"/>
      <c r="E174" s="32"/>
      <c r="F174" s="32"/>
      <c r="H174" s="26"/>
      <c r="I174" s="26"/>
      <c r="J174" s="26"/>
      <c r="P174" s="25"/>
      <c r="S174" s="23"/>
      <c r="T174" s="23"/>
      <c r="U174" s="23"/>
      <c r="X174" s="668"/>
      <c r="Y174" s="668"/>
      <c r="Z174" s="668"/>
      <c r="AA174" s="668"/>
      <c r="AB174" s="668"/>
      <c r="AG174" s="23"/>
      <c r="AH174" s="23"/>
    </row>
    <row r="175" spans="2:34" ht="19.5" customHeight="1" x14ac:dyDescent="0.2">
      <c r="B175" s="19" t="s">
        <v>165</v>
      </c>
      <c r="P175" s="19"/>
      <c r="U175" s="23"/>
      <c r="X175" s="668"/>
      <c r="Y175" s="668"/>
      <c r="Z175" s="668"/>
      <c r="AA175" s="668"/>
      <c r="AB175" s="668"/>
      <c r="AG175" s="23"/>
      <c r="AH175" s="23"/>
    </row>
    <row r="176" spans="2:34" ht="19.5" customHeight="1" x14ac:dyDescent="0.2">
      <c r="B176" s="478" t="s">
        <v>200</v>
      </c>
      <c r="C176" s="478"/>
      <c r="D176" s="478"/>
      <c r="E176" s="478"/>
      <c r="F176" s="478"/>
      <c r="G176" s="478"/>
      <c r="H176" s="478"/>
      <c r="I176" s="478"/>
      <c r="K176" s="33"/>
      <c r="P176" s="664"/>
      <c r="Q176" s="664"/>
      <c r="R176" s="664"/>
      <c r="S176" s="664"/>
      <c r="T176" s="179"/>
      <c r="U176" s="23"/>
      <c r="X176" s="668"/>
      <c r="Y176" s="668"/>
      <c r="Z176" s="668"/>
      <c r="AA176" s="668"/>
      <c r="AB176" s="668"/>
    </row>
    <row r="177" spans="2:34" ht="19.5" customHeight="1" x14ac:dyDescent="0.2">
      <c r="B177" s="669"/>
      <c r="C177" s="669"/>
      <c r="D177" s="669"/>
      <c r="E177" s="669"/>
      <c r="F177" s="669"/>
      <c r="G177" s="669"/>
      <c r="H177" s="669"/>
      <c r="I177" s="669"/>
      <c r="K177" s="33"/>
      <c r="U177" s="23"/>
      <c r="X177" s="668"/>
      <c r="Y177" s="668"/>
      <c r="Z177" s="668"/>
      <c r="AA177" s="668"/>
      <c r="AB177" s="668"/>
      <c r="AG177" s="23"/>
      <c r="AH177" s="23"/>
    </row>
    <row r="178" spans="2:34" ht="19.5" customHeight="1" x14ac:dyDescent="0.2">
      <c r="B178" s="669"/>
      <c r="C178" s="669"/>
      <c r="D178" s="669"/>
      <c r="E178" s="669"/>
      <c r="F178" s="669"/>
      <c r="G178" s="669"/>
      <c r="H178" s="669"/>
      <c r="I178" s="669"/>
      <c r="K178" s="33"/>
      <c r="U178" s="23"/>
      <c r="X178" s="668"/>
      <c r="Y178" s="668"/>
      <c r="Z178" s="668"/>
      <c r="AA178" s="668"/>
      <c r="AB178" s="668"/>
      <c r="AG178" s="23"/>
      <c r="AH178" s="23"/>
    </row>
    <row r="179" spans="2:34" ht="19.5" customHeight="1" x14ac:dyDescent="0.2">
      <c r="B179" s="669"/>
      <c r="C179" s="669"/>
      <c r="D179" s="669"/>
      <c r="E179" s="669"/>
      <c r="F179" s="669"/>
      <c r="G179" s="669"/>
      <c r="H179" s="669"/>
      <c r="I179" s="669"/>
      <c r="K179" s="33"/>
      <c r="U179" s="23"/>
      <c r="X179" s="668"/>
      <c r="Y179" s="668"/>
      <c r="Z179" s="668"/>
      <c r="AA179" s="668"/>
      <c r="AB179" s="668"/>
      <c r="AG179" s="23"/>
      <c r="AH179" s="23"/>
    </row>
    <row r="180" spans="2:34" ht="19.5" customHeight="1" x14ac:dyDescent="0.2">
      <c r="J180" s="7"/>
      <c r="P180" s="7"/>
      <c r="Q180" s="7"/>
      <c r="R180" s="7"/>
      <c r="S180" s="7"/>
      <c r="T180" s="7"/>
      <c r="U180" s="23"/>
      <c r="X180" s="668"/>
      <c r="Y180" s="668"/>
      <c r="Z180" s="668"/>
      <c r="AA180" s="668"/>
      <c r="AB180" s="668"/>
      <c r="AG180" s="23"/>
      <c r="AH180" s="23"/>
    </row>
    <row r="181" spans="2:34" ht="17.25" customHeight="1" x14ac:dyDescent="0.2">
      <c r="B181" s="19" t="s">
        <v>368</v>
      </c>
      <c r="C181" s="32"/>
      <c r="D181" s="32"/>
      <c r="E181" s="32"/>
      <c r="F181" s="32"/>
      <c r="H181" s="26"/>
      <c r="I181" s="26"/>
      <c r="J181" s="26"/>
      <c r="P181" s="25"/>
      <c r="S181" s="23"/>
      <c r="T181" s="23"/>
      <c r="U181" s="23"/>
      <c r="X181" s="668"/>
      <c r="Y181" s="668"/>
      <c r="Z181" s="668"/>
      <c r="AA181" s="668"/>
      <c r="AB181" s="668"/>
      <c r="AG181" s="23"/>
      <c r="AH181" s="23"/>
    </row>
    <row r="182" spans="2:34" s="1" customFormat="1" ht="43.9" customHeight="1" x14ac:dyDescent="0.2">
      <c r="B182" s="478" t="s">
        <v>645</v>
      </c>
      <c r="C182" s="478"/>
      <c r="D182" s="478"/>
      <c r="E182" s="478"/>
      <c r="F182" s="478"/>
      <c r="G182" s="478"/>
      <c r="H182" s="478"/>
      <c r="I182" s="478"/>
      <c r="X182" s="668"/>
      <c r="Y182" s="668"/>
      <c r="Z182" s="668"/>
      <c r="AA182" s="668"/>
      <c r="AB182" s="668"/>
    </row>
    <row r="183" spans="2:34" s="1" customFormat="1" ht="41.25" customHeight="1" x14ac:dyDescent="0.2">
      <c r="B183" s="675"/>
      <c r="C183" s="676"/>
      <c r="D183" s="676"/>
      <c r="E183" s="677"/>
      <c r="F183" s="677"/>
      <c r="G183" s="677"/>
      <c r="H183" s="677"/>
      <c r="I183" s="678"/>
      <c r="X183" s="668"/>
      <c r="Y183" s="668"/>
      <c r="Z183" s="668"/>
      <c r="AA183" s="668"/>
      <c r="AB183" s="668"/>
    </row>
    <row r="184" spans="2:34" s="1" customFormat="1" ht="41.25" customHeight="1" x14ac:dyDescent="0.2">
      <c r="B184" s="679"/>
      <c r="C184" s="680"/>
      <c r="D184" s="680"/>
      <c r="E184" s="681"/>
      <c r="F184" s="681"/>
      <c r="G184" s="681"/>
      <c r="H184" s="681"/>
      <c r="I184" s="682"/>
      <c r="X184" s="668"/>
      <c r="Y184" s="668"/>
      <c r="Z184" s="668"/>
      <c r="AA184" s="668"/>
      <c r="AB184" s="668"/>
    </row>
    <row r="185" spans="2:34" s="1" customFormat="1" ht="25.5" customHeight="1" x14ac:dyDescent="0.25">
      <c r="B185" s="683"/>
      <c r="C185" s="684"/>
      <c r="D185" s="684"/>
      <c r="E185" s="684"/>
      <c r="F185" s="684"/>
      <c r="G185" s="684"/>
      <c r="H185" s="684"/>
      <c r="I185" s="685"/>
      <c r="J185" s="16"/>
      <c r="K185" s="16"/>
      <c r="L185" s="16"/>
      <c r="M185" s="16"/>
      <c r="X185" s="668"/>
      <c r="Y185" s="668"/>
      <c r="Z185" s="668"/>
      <c r="AA185" s="668"/>
      <c r="AB185" s="668"/>
    </row>
    <row r="186" spans="2:34" ht="17.25" customHeight="1" x14ac:dyDescent="0.2">
      <c r="B186" s="32"/>
      <c r="C186" s="32"/>
      <c r="D186" s="32"/>
      <c r="E186" s="32"/>
      <c r="F186" s="32"/>
      <c r="H186" s="26"/>
      <c r="I186" s="26"/>
      <c r="J186" s="26"/>
      <c r="P186" s="25"/>
      <c r="S186" s="23"/>
      <c r="T186" s="23"/>
      <c r="U186" s="23"/>
      <c r="X186" s="668"/>
      <c r="Y186" s="668"/>
      <c r="Z186" s="668"/>
      <c r="AA186" s="668"/>
      <c r="AB186" s="668"/>
      <c r="AG186" s="23"/>
      <c r="AH186" s="23"/>
    </row>
    <row r="187" spans="2:34" ht="20.25" customHeight="1" x14ac:dyDescent="0.2">
      <c r="B187" s="498" t="s">
        <v>35</v>
      </c>
      <c r="C187" s="498"/>
      <c r="D187" s="498"/>
      <c r="E187" s="498"/>
      <c r="F187" s="498"/>
      <c r="P187" s="25"/>
      <c r="S187" s="23"/>
      <c r="T187" s="23"/>
      <c r="U187" s="23"/>
      <c r="X187" s="668"/>
      <c r="Y187" s="668"/>
      <c r="Z187" s="668"/>
      <c r="AA187" s="668"/>
      <c r="AB187" s="668"/>
      <c r="AG187" s="23"/>
      <c r="AH187" s="23"/>
    </row>
    <row r="188" spans="2:34" ht="33" customHeight="1" x14ac:dyDescent="0.2">
      <c r="B188" s="508" t="s">
        <v>36</v>
      </c>
      <c r="C188" s="505"/>
      <c r="D188" s="505"/>
      <c r="E188" s="505"/>
      <c r="F188" s="505"/>
      <c r="G188" s="505"/>
      <c r="H188" s="505"/>
      <c r="I188" s="505"/>
      <c r="J188" s="86"/>
      <c r="K188" s="77"/>
      <c r="L188" s="77"/>
      <c r="M188" s="77"/>
      <c r="N188" s="77"/>
      <c r="O188" s="23"/>
      <c r="P188" s="23"/>
      <c r="Q188" s="23"/>
      <c r="R188" s="23"/>
      <c r="S188" s="23"/>
      <c r="T188" s="23"/>
      <c r="U188" s="23"/>
      <c r="X188" s="668"/>
      <c r="Y188" s="668"/>
      <c r="Z188" s="668"/>
      <c r="AA188" s="668"/>
      <c r="AB188" s="668"/>
      <c r="AG188" s="23"/>
      <c r="AH188" s="23"/>
    </row>
    <row r="189" spans="2:34" ht="17.25" customHeight="1" x14ac:dyDescent="0.2">
      <c r="B189" s="686"/>
      <c r="C189" s="687"/>
      <c r="D189" s="687"/>
      <c r="E189" s="687"/>
      <c r="F189" s="687"/>
      <c r="G189" s="687"/>
      <c r="H189" s="687"/>
      <c r="I189" s="687"/>
      <c r="J189" s="87"/>
      <c r="K189" s="88"/>
      <c r="L189" s="88"/>
      <c r="M189" s="88"/>
      <c r="N189" s="88"/>
      <c r="O189" s="23"/>
      <c r="P189" s="23"/>
      <c r="Q189" s="23"/>
      <c r="R189" s="23"/>
      <c r="S189" s="23"/>
      <c r="T189" s="23"/>
      <c r="U189" s="23"/>
      <c r="X189" s="668"/>
      <c r="Y189" s="668"/>
      <c r="Z189" s="668"/>
      <c r="AA189" s="668"/>
      <c r="AB189" s="668"/>
      <c r="AG189" s="23"/>
      <c r="AH189" s="23"/>
    </row>
    <row r="190" spans="2:34" ht="12.75" customHeight="1" x14ac:dyDescent="0.2">
      <c r="B190" s="688"/>
      <c r="C190" s="689"/>
      <c r="D190" s="689"/>
      <c r="E190" s="689"/>
      <c r="F190" s="689"/>
      <c r="G190" s="689"/>
      <c r="H190" s="689"/>
      <c r="I190" s="689"/>
      <c r="J190" s="87"/>
      <c r="K190" s="88"/>
      <c r="L190" s="88"/>
      <c r="M190" s="88"/>
      <c r="N190" s="88"/>
      <c r="X190" s="668"/>
      <c r="Y190" s="668"/>
      <c r="Z190" s="668"/>
      <c r="AA190" s="668"/>
      <c r="AB190" s="668"/>
    </row>
    <row r="191" spans="2:34" ht="12.75" customHeight="1" x14ac:dyDescent="0.2">
      <c r="B191" s="688"/>
      <c r="C191" s="689"/>
      <c r="D191" s="689"/>
      <c r="E191" s="689"/>
      <c r="F191" s="689"/>
      <c r="G191" s="689"/>
      <c r="H191" s="689"/>
      <c r="I191" s="689"/>
      <c r="J191" s="87"/>
      <c r="K191" s="88"/>
      <c r="L191" s="88"/>
      <c r="M191" s="88"/>
      <c r="N191" s="88"/>
      <c r="X191" s="668"/>
      <c r="Y191" s="668"/>
      <c r="Z191" s="668"/>
      <c r="AA191" s="668"/>
      <c r="AB191" s="668"/>
    </row>
    <row r="192" spans="2:34" ht="12.75" customHeight="1" x14ac:dyDescent="0.2">
      <c r="B192" s="688"/>
      <c r="C192" s="689"/>
      <c r="D192" s="689"/>
      <c r="E192" s="689"/>
      <c r="F192" s="689"/>
      <c r="G192" s="689"/>
      <c r="H192" s="689"/>
      <c r="I192" s="689"/>
      <c r="J192" s="87"/>
      <c r="K192" s="88"/>
      <c r="L192" s="88"/>
      <c r="M192" s="88"/>
      <c r="N192" s="88"/>
      <c r="X192" s="668"/>
      <c r="Y192" s="668"/>
      <c r="Z192" s="668"/>
      <c r="AA192" s="668"/>
      <c r="AB192" s="668"/>
    </row>
    <row r="193" spans="2:28" ht="12.75" customHeight="1" x14ac:dyDescent="0.2">
      <c r="B193" s="688"/>
      <c r="C193" s="689"/>
      <c r="D193" s="689"/>
      <c r="E193" s="689"/>
      <c r="F193" s="689"/>
      <c r="G193" s="689"/>
      <c r="H193" s="689"/>
      <c r="I193" s="689"/>
      <c r="J193" s="87"/>
      <c r="K193" s="88"/>
      <c r="L193" s="88"/>
      <c r="M193" s="88"/>
      <c r="N193" s="88"/>
      <c r="X193" s="668"/>
      <c r="Y193" s="668"/>
      <c r="Z193" s="668"/>
      <c r="AA193" s="668"/>
      <c r="AB193" s="668"/>
    </row>
    <row r="194" spans="2:28" ht="12.75" customHeight="1" x14ac:dyDescent="0.2">
      <c r="B194" s="688"/>
      <c r="C194" s="689"/>
      <c r="D194" s="689"/>
      <c r="E194" s="689"/>
      <c r="F194" s="689"/>
      <c r="G194" s="689"/>
      <c r="H194" s="689"/>
      <c r="I194" s="689"/>
      <c r="J194" s="87"/>
      <c r="K194" s="88"/>
      <c r="L194" s="88"/>
      <c r="M194" s="88"/>
      <c r="N194" s="88"/>
      <c r="X194" s="668"/>
      <c r="Y194" s="668"/>
      <c r="Z194" s="668"/>
      <c r="AA194" s="668"/>
      <c r="AB194" s="668"/>
    </row>
    <row r="195" spans="2:28" ht="12.75" customHeight="1" x14ac:dyDescent="0.2">
      <c r="B195" s="688"/>
      <c r="C195" s="689"/>
      <c r="D195" s="689"/>
      <c r="E195" s="689"/>
      <c r="F195" s="689"/>
      <c r="G195" s="689"/>
      <c r="H195" s="689"/>
      <c r="I195" s="689"/>
      <c r="J195" s="82"/>
      <c r="K195" s="83"/>
      <c r="L195" s="83"/>
      <c r="M195" s="83"/>
      <c r="N195" s="83"/>
      <c r="X195" s="668"/>
      <c r="Y195" s="668"/>
      <c r="Z195" s="668"/>
      <c r="AA195" s="668"/>
      <c r="AB195" s="668"/>
    </row>
    <row r="196" spans="2:28" ht="12.75" customHeight="1" x14ac:dyDescent="0.2">
      <c r="B196" s="688"/>
      <c r="C196" s="689"/>
      <c r="D196" s="689"/>
      <c r="E196" s="689"/>
      <c r="F196" s="689"/>
      <c r="G196" s="689"/>
      <c r="H196" s="689"/>
      <c r="I196" s="689"/>
      <c r="J196" s="82"/>
      <c r="K196" s="83"/>
      <c r="L196" s="83"/>
      <c r="M196" s="83"/>
      <c r="N196" s="83"/>
      <c r="X196" s="668"/>
      <c r="Y196" s="668"/>
      <c r="Z196" s="668"/>
      <c r="AA196" s="668"/>
      <c r="AB196" s="668"/>
    </row>
    <row r="197" spans="2:28" ht="12.75" customHeight="1" x14ac:dyDescent="0.2">
      <c r="B197" s="688"/>
      <c r="C197" s="689"/>
      <c r="D197" s="689"/>
      <c r="E197" s="689"/>
      <c r="F197" s="689"/>
      <c r="G197" s="689"/>
      <c r="H197" s="689"/>
      <c r="I197" s="689"/>
      <c r="J197" s="82"/>
      <c r="K197" s="83"/>
      <c r="L197" s="83"/>
      <c r="M197" s="83"/>
      <c r="N197" s="83"/>
      <c r="X197" s="668"/>
      <c r="Y197" s="668"/>
      <c r="Z197" s="668"/>
      <c r="AA197" s="668"/>
      <c r="AB197" s="668"/>
    </row>
    <row r="198" spans="2:28" ht="15" customHeight="1" x14ac:dyDescent="0.2">
      <c r="B198" s="690"/>
      <c r="C198" s="691"/>
      <c r="D198" s="691"/>
      <c r="E198" s="691"/>
      <c r="F198" s="691"/>
      <c r="G198" s="691"/>
      <c r="H198" s="691"/>
      <c r="I198" s="691"/>
      <c r="J198" s="82"/>
      <c r="K198" s="83"/>
      <c r="L198" s="83"/>
      <c r="M198" s="83"/>
      <c r="N198" s="83"/>
      <c r="X198" s="668"/>
      <c r="Y198" s="668"/>
      <c r="Z198" s="668"/>
      <c r="AA198" s="668"/>
      <c r="AB198" s="668"/>
    </row>
    <row r="199" spans="2:28" x14ac:dyDescent="0.2">
      <c r="P199" s="33"/>
      <c r="X199" s="668"/>
      <c r="Y199" s="668"/>
      <c r="Z199" s="668"/>
      <c r="AA199" s="668"/>
      <c r="AB199" s="668"/>
    </row>
    <row r="200" spans="2:28" ht="15" customHeight="1" x14ac:dyDescent="0.2">
      <c r="B200" s="19" t="s">
        <v>166</v>
      </c>
      <c r="M200" s="19"/>
      <c r="P200" s="19" t="s">
        <v>137</v>
      </c>
      <c r="X200" s="668"/>
      <c r="Y200" s="668"/>
      <c r="Z200" s="668"/>
      <c r="AA200" s="668"/>
      <c r="AB200" s="668"/>
    </row>
    <row r="201" spans="2:28" ht="19.5" customHeight="1" x14ac:dyDescent="0.2">
      <c r="B201" s="478" t="s">
        <v>139</v>
      </c>
      <c r="C201" s="478"/>
      <c r="D201" s="478"/>
      <c r="E201" s="478"/>
      <c r="F201" s="478"/>
      <c r="G201" s="478"/>
      <c r="H201" s="478"/>
      <c r="I201" s="478"/>
      <c r="P201" s="508" t="s">
        <v>138</v>
      </c>
      <c r="Q201" s="509"/>
      <c r="R201" s="509"/>
      <c r="S201" s="509"/>
      <c r="T201" s="509"/>
      <c r="U201" s="509"/>
      <c r="V201" s="509"/>
      <c r="W201" s="671"/>
      <c r="X201" s="668"/>
      <c r="Y201" s="668"/>
      <c r="Z201" s="668"/>
      <c r="AA201" s="668"/>
      <c r="AB201" s="668"/>
    </row>
    <row r="202" spans="2:28" ht="19.5" customHeight="1" x14ac:dyDescent="0.2">
      <c r="B202" s="669"/>
      <c r="C202" s="669"/>
      <c r="D202" s="669"/>
      <c r="E202" s="669"/>
      <c r="F202" s="669"/>
      <c r="G202" s="669"/>
      <c r="H202" s="669"/>
      <c r="I202" s="669"/>
      <c r="O202" s="40"/>
      <c r="P202" s="672"/>
      <c r="Q202" s="673"/>
      <c r="R202" s="673"/>
      <c r="S202" s="673"/>
      <c r="T202" s="673"/>
      <c r="U202" s="673"/>
      <c r="V202" s="673"/>
      <c r="W202" s="674"/>
      <c r="X202" s="668"/>
      <c r="Y202" s="668"/>
      <c r="Z202" s="668"/>
      <c r="AA202" s="668"/>
      <c r="AB202" s="668"/>
    </row>
    <row r="203" spans="2:28" ht="19.5" customHeight="1" x14ac:dyDescent="0.2">
      <c r="B203" s="669"/>
      <c r="C203" s="669"/>
      <c r="D203" s="669"/>
      <c r="E203" s="669"/>
      <c r="F203" s="669"/>
      <c r="G203" s="669"/>
      <c r="H203" s="669"/>
      <c r="I203" s="669"/>
      <c r="P203" s="672"/>
      <c r="Q203" s="673"/>
      <c r="R203" s="673"/>
      <c r="S203" s="673"/>
      <c r="T203" s="673"/>
      <c r="U203" s="673"/>
      <c r="V203" s="673"/>
      <c r="W203" s="674"/>
      <c r="X203" s="668"/>
      <c r="Y203" s="668"/>
      <c r="Z203" s="668"/>
      <c r="AA203" s="668"/>
      <c r="AB203" s="668"/>
    </row>
    <row r="204" spans="2:28" ht="19.5" customHeight="1" x14ac:dyDescent="0.2">
      <c r="B204" s="665"/>
      <c r="C204" s="666"/>
      <c r="D204" s="666"/>
      <c r="E204" s="666"/>
      <c r="F204" s="666"/>
      <c r="G204" s="666"/>
      <c r="H204" s="666"/>
      <c r="I204" s="667"/>
      <c r="P204" s="672"/>
      <c r="Q204" s="673"/>
      <c r="R204" s="673"/>
      <c r="S204" s="673"/>
      <c r="T204" s="673"/>
      <c r="U204" s="673"/>
      <c r="V204" s="673"/>
      <c r="W204" s="674"/>
      <c r="X204" s="668"/>
      <c r="Y204" s="668"/>
      <c r="Z204" s="668"/>
      <c r="AA204" s="668"/>
      <c r="AB204" s="668"/>
    </row>
    <row r="205" spans="2:28" ht="19.5" customHeight="1" x14ac:dyDescent="0.2">
      <c r="B205" s="19"/>
      <c r="P205" s="27"/>
      <c r="Q205" s="27"/>
      <c r="R205" s="27"/>
      <c r="S205" s="27"/>
      <c r="T205" s="27"/>
      <c r="U205" s="27"/>
      <c r="X205" s="668"/>
      <c r="Y205" s="668"/>
      <c r="Z205" s="668"/>
      <c r="AA205" s="668"/>
      <c r="AB205" s="668"/>
    </row>
    <row r="206" spans="2:28" x14ac:dyDescent="0.2">
      <c r="P206" s="33"/>
      <c r="X206" s="668"/>
      <c r="Y206" s="668"/>
      <c r="Z206" s="668"/>
      <c r="AA206" s="668"/>
      <c r="AB206" s="668"/>
    </row>
    <row r="207" spans="2:28" ht="19.5" customHeight="1" x14ac:dyDescent="0.2">
      <c r="B207" s="19"/>
      <c r="H207" s="19"/>
      <c r="R207" s="24"/>
      <c r="U207" s="66"/>
      <c r="X207" s="668"/>
      <c r="Y207" s="668"/>
      <c r="Z207" s="668"/>
      <c r="AA207" s="668"/>
      <c r="AB207" s="668"/>
    </row>
    <row r="208" spans="2:28" ht="19.5" customHeight="1" x14ac:dyDescent="0.2">
      <c r="B208" s="19"/>
      <c r="H208" s="19"/>
      <c r="P208" s="453" t="s">
        <v>646</v>
      </c>
      <c r="Q208" s="454"/>
      <c r="R208" s="454"/>
      <c r="S208" s="454"/>
      <c r="T208" s="454"/>
      <c r="U208" s="454"/>
      <c r="V208" s="454"/>
      <c r="W208" s="702"/>
      <c r="X208" s="63"/>
      <c r="Y208" s="63"/>
      <c r="Z208" s="63"/>
      <c r="AA208" s="63"/>
      <c r="AB208" s="63"/>
    </row>
    <row r="209" spans="2:46" ht="21" customHeight="1" x14ac:dyDescent="0.2">
      <c r="M209" s="33"/>
      <c r="P209" s="703"/>
      <c r="Q209" s="704"/>
      <c r="R209" s="704"/>
      <c r="S209" s="704"/>
      <c r="T209" s="704"/>
      <c r="U209" s="704"/>
      <c r="V209" s="704"/>
      <c r="W209" s="705"/>
      <c r="X209" s="19"/>
      <c r="Y209" s="19"/>
      <c r="Z209" s="19"/>
      <c r="AA209" s="19"/>
      <c r="AB209" s="19"/>
      <c r="AC209" s="19"/>
      <c r="AD209" s="19"/>
      <c r="AE209" s="19"/>
      <c r="AF209" s="19"/>
      <c r="AG209" s="19"/>
      <c r="AH209" s="44"/>
      <c r="AI209" s="44"/>
      <c r="AJ209" s="44"/>
      <c r="AK209" s="44"/>
      <c r="AL209" s="44"/>
      <c r="AM209" s="44"/>
      <c r="AN209" s="44"/>
      <c r="AO209" s="44"/>
      <c r="AP209" s="44"/>
      <c r="AQ209" s="44"/>
      <c r="AR209" s="44"/>
      <c r="AS209" s="44"/>
      <c r="AT209" s="43"/>
    </row>
    <row r="210" spans="2:46" ht="51" customHeight="1" x14ac:dyDescent="0.2">
      <c r="B210" s="706" t="s">
        <v>124</v>
      </c>
      <c r="C210" s="707"/>
      <c r="D210" s="707"/>
      <c r="E210" s="707"/>
      <c r="F210" s="707"/>
      <c r="G210" s="707"/>
      <c r="H210" s="707"/>
      <c r="I210" s="708"/>
      <c r="P210" s="709" t="str">
        <f>"Leverantören intygar att avropssvaret är giltigt minst den tid som avropande organisation angett ovan. "&amp;CHAR(10)&amp;"("&amp;TEXT(D34,"ÅÅÅÅ-MM-DD")&amp;")"</f>
        <v>Leverantören intygar att avropssvaret är giltigt minst den tid som avropande organisation angett ovan. 
(1900-01-00)</v>
      </c>
      <c r="Q210" s="709"/>
      <c r="R210" s="709"/>
      <c r="S210" s="709"/>
      <c r="T210" s="709"/>
      <c r="U210" s="709"/>
      <c r="V210" s="709"/>
      <c r="W210" s="709"/>
      <c r="X210" s="19"/>
      <c r="Y210" s="19"/>
      <c r="Z210" s="19"/>
      <c r="AA210" s="19"/>
      <c r="AB210" s="19"/>
      <c r="AC210" s="19"/>
      <c r="AD210" s="19"/>
      <c r="AE210" s="19"/>
      <c r="AF210" s="19"/>
      <c r="AG210" s="19"/>
      <c r="AH210" s="44"/>
      <c r="AI210" s="44"/>
      <c r="AJ210" s="44"/>
      <c r="AK210" s="44"/>
      <c r="AL210" s="44"/>
      <c r="AM210" s="44"/>
      <c r="AN210" s="44"/>
      <c r="AO210" s="44"/>
      <c r="AP210" s="44"/>
      <c r="AQ210" s="44"/>
      <c r="AR210" s="44"/>
      <c r="AS210" s="44"/>
      <c r="AT210" s="43"/>
    </row>
    <row r="211" spans="2:46" ht="21" customHeight="1" x14ac:dyDescent="0.2">
      <c r="B211" s="67"/>
      <c r="P211" s="508" t="s">
        <v>38</v>
      </c>
      <c r="Q211" s="509"/>
      <c r="R211" s="509"/>
      <c r="S211" s="509"/>
      <c r="T211" s="509"/>
      <c r="U211" s="509"/>
      <c r="V211" s="509"/>
      <c r="W211" s="663"/>
      <c r="X211" s="19"/>
      <c r="Y211" s="19"/>
      <c r="Z211" s="19"/>
      <c r="AA211" s="19"/>
      <c r="AB211" s="19"/>
      <c r="AC211" s="19"/>
      <c r="AD211" s="19"/>
      <c r="AE211" s="19"/>
      <c r="AF211" s="19"/>
      <c r="AG211" s="19"/>
      <c r="AH211" s="44"/>
      <c r="AI211" s="44"/>
      <c r="AJ211" s="44"/>
      <c r="AK211" s="44"/>
      <c r="AL211" s="44"/>
      <c r="AM211" s="44"/>
      <c r="AN211" s="44"/>
      <c r="AO211" s="44"/>
      <c r="AP211" s="44"/>
      <c r="AQ211" s="44"/>
      <c r="AR211" s="44"/>
      <c r="AS211" s="44"/>
      <c r="AT211" s="43"/>
    </row>
    <row r="212" spans="2:46" ht="21.75" customHeight="1" x14ac:dyDescent="0.2">
      <c r="B212" s="22"/>
      <c r="C212" s="22"/>
      <c r="D212" s="22"/>
      <c r="E212" s="22"/>
      <c r="F212" s="22"/>
      <c r="G212" s="22"/>
      <c r="H212" s="22"/>
      <c r="I212" s="22"/>
      <c r="J212" s="22"/>
      <c r="K212" s="22"/>
      <c r="L212" s="22"/>
      <c r="M212" s="22"/>
      <c r="P212" s="672"/>
      <c r="Q212" s="673"/>
      <c r="R212" s="673"/>
      <c r="S212" s="673"/>
      <c r="T212" s="673"/>
      <c r="U212" s="673"/>
      <c r="V212" s="673"/>
      <c r="W212" s="674"/>
      <c r="X212" s="28"/>
      <c r="Y212" s="28"/>
      <c r="Z212" s="28"/>
      <c r="AA212" s="28"/>
      <c r="AB212" s="28"/>
      <c r="AC212" s="28"/>
      <c r="AD212" s="28"/>
      <c r="AE212" s="28"/>
      <c r="AF212" s="28"/>
      <c r="AG212" s="28"/>
      <c r="AH212" s="43" t="b">
        <f>IF(P212=0,TRUE,FALSE)</f>
        <v>1</v>
      </c>
      <c r="AI212" s="45"/>
      <c r="AJ212" s="46"/>
      <c r="AK212" s="43"/>
      <c r="AL212" s="43"/>
      <c r="AM212" s="43"/>
      <c r="AN212" s="43"/>
      <c r="AO212" s="43"/>
      <c r="AP212" s="43"/>
      <c r="AQ212" s="43"/>
      <c r="AR212" s="43"/>
      <c r="AS212" s="43"/>
      <c r="AT212" s="43"/>
    </row>
    <row r="213" spans="2:46" ht="7.5" customHeight="1" x14ac:dyDescent="0.2">
      <c r="B213" s="22"/>
      <c r="C213" s="22"/>
      <c r="D213" s="22"/>
      <c r="E213" s="22"/>
      <c r="F213" s="22"/>
      <c r="G213" s="22"/>
      <c r="H213" s="22"/>
      <c r="I213" s="22"/>
      <c r="J213" s="22"/>
      <c r="K213" s="22"/>
      <c r="L213" s="22"/>
      <c r="M213" s="22"/>
      <c r="P213" s="29"/>
      <c r="Q213" s="29"/>
      <c r="R213" s="29"/>
      <c r="S213" s="29"/>
      <c r="T213" s="29"/>
      <c r="X213" s="30"/>
      <c r="Y213" s="30"/>
      <c r="Z213" s="30"/>
      <c r="AA213" s="30"/>
      <c r="AB213" s="30"/>
      <c r="AC213" s="30"/>
      <c r="AD213" s="30"/>
      <c r="AE213" s="30"/>
      <c r="AF213" s="30"/>
      <c r="AG213" s="30"/>
      <c r="AH213" s="47"/>
      <c r="AI213" s="47"/>
      <c r="AJ213" s="46"/>
      <c r="AK213" s="43"/>
      <c r="AL213" s="43"/>
      <c r="AM213" s="43"/>
      <c r="AN213" s="43"/>
      <c r="AO213" s="43"/>
      <c r="AP213" s="43"/>
      <c r="AQ213" s="43"/>
      <c r="AR213" s="43"/>
      <c r="AS213" s="43"/>
      <c r="AT213" s="43"/>
    </row>
    <row r="214" spans="2:46" ht="18" customHeight="1" x14ac:dyDescent="0.2">
      <c r="B214" s="22"/>
      <c r="C214" s="22"/>
      <c r="D214" s="22"/>
      <c r="E214" s="22"/>
      <c r="F214" s="22"/>
      <c r="G214" s="22"/>
      <c r="H214" s="22"/>
      <c r="I214" s="22"/>
      <c r="J214" s="22"/>
      <c r="K214" s="22"/>
      <c r="L214" s="22"/>
      <c r="M214" s="22"/>
      <c r="P214" s="692" t="s">
        <v>39</v>
      </c>
      <c r="Q214" s="693"/>
      <c r="R214" s="693"/>
      <c r="S214" s="693"/>
      <c r="T214" s="693"/>
      <c r="U214" s="693"/>
      <c r="V214" s="693"/>
      <c r="W214" s="694"/>
      <c r="X214" s="29"/>
      <c r="Y214" s="29"/>
      <c r="Z214" s="29"/>
      <c r="AA214" s="29"/>
      <c r="AB214" s="29"/>
      <c r="AC214" s="29"/>
      <c r="AD214" s="29"/>
      <c r="AE214" s="29"/>
      <c r="AF214" s="29"/>
      <c r="AG214" s="29"/>
      <c r="AH214" s="46"/>
      <c r="AI214" s="46"/>
      <c r="AJ214" s="46"/>
      <c r="AK214" s="43"/>
      <c r="AL214" s="43"/>
      <c r="AM214" s="43"/>
      <c r="AN214" s="43"/>
      <c r="AO214" s="43"/>
      <c r="AP214" s="43"/>
      <c r="AQ214" s="43"/>
      <c r="AR214" s="43"/>
      <c r="AS214" s="43"/>
      <c r="AT214" s="43"/>
    </row>
    <row r="215" spans="2:46" ht="14.25" customHeight="1" x14ac:dyDescent="0.2">
      <c r="B215" s="34"/>
      <c r="C215" s="34"/>
      <c r="D215" s="34"/>
      <c r="P215" s="695"/>
      <c r="Q215" s="696"/>
      <c r="R215" s="696"/>
      <c r="S215" s="696"/>
      <c r="T215" s="696"/>
      <c r="U215" s="696"/>
      <c r="V215" s="696"/>
      <c r="W215" s="697"/>
      <c r="X215" s="28"/>
      <c r="Y215" s="28"/>
      <c r="Z215" s="28"/>
      <c r="AA215" s="28"/>
      <c r="AB215" s="28"/>
      <c r="AC215" s="28"/>
      <c r="AD215" s="28"/>
      <c r="AE215" s="28"/>
      <c r="AF215" s="28"/>
      <c r="AG215" s="28"/>
      <c r="AH215" s="45"/>
      <c r="AI215" s="45"/>
      <c r="AJ215" s="46"/>
      <c r="AK215" s="43"/>
      <c r="AL215" s="43"/>
      <c r="AM215" s="43"/>
      <c r="AN215" s="43"/>
      <c r="AO215" s="43"/>
      <c r="AP215" s="43"/>
      <c r="AQ215" s="43"/>
      <c r="AR215" s="43"/>
      <c r="AS215" s="43"/>
      <c r="AT215" s="43"/>
    </row>
    <row r="216" spans="2:46" ht="26.25" customHeight="1" x14ac:dyDescent="0.2">
      <c r="B216" s="34"/>
      <c r="C216" s="34"/>
      <c r="D216" s="34"/>
      <c r="F216" s="33"/>
      <c r="P216" s="698"/>
      <c r="Q216" s="699"/>
      <c r="R216" s="699"/>
      <c r="S216" s="699"/>
      <c r="T216" s="699"/>
      <c r="U216" s="699"/>
      <c r="V216" s="699"/>
      <c r="W216" s="700"/>
      <c r="X216" s="30"/>
      <c r="Y216" s="30"/>
      <c r="Z216" s="30"/>
      <c r="AA216" s="30"/>
      <c r="AB216" s="30"/>
      <c r="AC216" s="30"/>
      <c r="AD216" s="30"/>
      <c r="AE216" s="30"/>
      <c r="AF216" s="30"/>
      <c r="AG216" s="30"/>
      <c r="AH216" s="43" t="b">
        <f>IF(P215=0,TRUE,FALSE)</f>
        <v>1</v>
      </c>
      <c r="AI216" s="47"/>
      <c r="AJ216" s="46"/>
      <c r="AK216" s="43"/>
      <c r="AL216" s="43"/>
      <c r="AM216" s="43"/>
      <c r="AN216" s="43"/>
      <c r="AO216" s="43"/>
      <c r="AP216" s="43"/>
      <c r="AQ216" s="43"/>
      <c r="AR216" s="43"/>
      <c r="AS216" s="43"/>
      <c r="AT216" s="43"/>
    </row>
    <row r="217" spans="2:46" ht="42.75" customHeight="1" x14ac:dyDescent="0.2">
      <c r="F217" s="33"/>
      <c r="R217" s="30"/>
      <c r="X217" s="30"/>
      <c r="Y217" s="30"/>
      <c r="Z217" s="30"/>
      <c r="AA217" s="30"/>
      <c r="AB217" s="30"/>
      <c r="AC217" s="30"/>
      <c r="AD217" s="30"/>
      <c r="AE217" s="30"/>
      <c r="AF217" s="30"/>
      <c r="AG217" s="30"/>
      <c r="AH217" s="47"/>
      <c r="AI217" s="47"/>
      <c r="AJ217" s="46"/>
      <c r="AK217" s="43"/>
      <c r="AL217" s="43"/>
      <c r="AM217" s="43"/>
      <c r="AN217" s="43"/>
      <c r="AO217" s="43"/>
      <c r="AP217" s="43"/>
      <c r="AQ217" s="43"/>
      <c r="AR217" s="43"/>
      <c r="AS217" s="43"/>
      <c r="AT217" s="43"/>
    </row>
    <row r="218" spans="2:46" ht="31.5" customHeight="1" x14ac:dyDescent="0.2">
      <c r="T218" s="701" t="e">
        <f>IF(LarmStatus,"Minst ett av de obligatoriska kraven är inte ifyllda eller besvarde med Nej","")</f>
        <v>#REF!</v>
      </c>
      <c r="U218" s="701"/>
      <c r="V218" s="701"/>
      <c r="W218" s="701"/>
      <c r="X218" s="33"/>
      <c r="AH218" s="43"/>
      <c r="AI218" s="43"/>
      <c r="AJ218" s="43"/>
      <c r="AK218" s="43"/>
      <c r="AL218" s="43"/>
      <c r="AM218" s="43"/>
      <c r="AN218" s="43"/>
      <c r="AO218" s="43"/>
      <c r="AP218" s="43"/>
      <c r="AQ218" s="43"/>
      <c r="AR218" s="43"/>
      <c r="AS218" s="43"/>
      <c r="AT218" s="43"/>
    </row>
    <row r="219" spans="2:46" ht="7.5" customHeight="1" x14ac:dyDescent="0.2">
      <c r="AH219" s="43"/>
      <c r="AI219" s="43"/>
      <c r="AJ219" s="43"/>
      <c r="AK219" s="43"/>
      <c r="AL219" s="43"/>
      <c r="AM219" s="43"/>
      <c r="AN219" s="43"/>
      <c r="AO219" s="43"/>
      <c r="AP219" s="43"/>
      <c r="AQ219" s="43"/>
      <c r="AR219" s="43"/>
      <c r="AS219" s="43"/>
      <c r="AT219" s="43"/>
    </row>
    <row r="220" spans="2:46" ht="7.5" customHeight="1" x14ac:dyDescent="0.2">
      <c r="AH220" s="43"/>
      <c r="AI220" s="43"/>
      <c r="AJ220" s="43"/>
      <c r="AK220" s="43"/>
      <c r="AL220" s="43"/>
      <c r="AM220" s="43"/>
      <c r="AN220" s="43"/>
      <c r="AO220" s="43"/>
      <c r="AP220" s="43"/>
      <c r="AQ220" s="43"/>
      <c r="AR220" s="43"/>
      <c r="AS220" s="43"/>
      <c r="AT220" s="43"/>
    </row>
    <row r="221" spans="2:46" ht="20.25" customHeight="1" x14ac:dyDescent="0.2">
      <c r="AH221" s="43"/>
      <c r="AI221" s="43"/>
      <c r="AJ221" s="43"/>
      <c r="AK221" s="43"/>
      <c r="AL221" s="43"/>
      <c r="AM221" s="43"/>
      <c r="AN221" s="43"/>
      <c r="AO221" s="43"/>
      <c r="AP221" s="43"/>
      <c r="AQ221" s="43"/>
      <c r="AR221" s="43"/>
      <c r="AS221" s="43"/>
      <c r="AT221" s="43"/>
    </row>
    <row r="222" spans="2:46" ht="17.25" customHeight="1" x14ac:dyDescent="0.2">
      <c r="AH222" s="43"/>
      <c r="AI222" s="43"/>
      <c r="AJ222" s="43"/>
      <c r="AK222" s="43"/>
      <c r="AL222" s="43"/>
      <c r="AM222" s="43"/>
      <c r="AN222" s="43"/>
      <c r="AO222" s="43"/>
      <c r="AP222" s="43"/>
      <c r="AQ222" s="43"/>
      <c r="AR222" s="43"/>
      <c r="AS222" s="43"/>
      <c r="AT222" s="43"/>
    </row>
    <row r="223" spans="2:46" ht="17.25" customHeight="1" x14ac:dyDescent="0.2">
      <c r="AH223" s="43"/>
      <c r="AI223" s="43"/>
      <c r="AJ223" s="43"/>
      <c r="AK223" s="43"/>
      <c r="AL223" s="43"/>
      <c r="AM223" s="43"/>
      <c r="AN223" s="43"/>
      <c r="AO223" s="43"/>
      <c r="AP223" s="43"/>
      <c r="AQ223" s="43"/>
      <c r="AR223" s="43"/>
      <c r="AS223" s="43"/>
      <c r="AT223" s="43"/>
    </row>
    <row r="224" spans="2:46" ht="17.25" customHeight="1" x14ac:dyDescent="0.2">
      <c r="AH224" s="43"/>
      <c r="AI224" s="43"/>
      <c r="AJ224" s="43"/>
      <c r="AK224" s="43"/>
      <c r="AL224" s="43"/>
      <c r="AM224" s="43"/>
      <c r="AN224" s="43"/>
      <c r="AO224" s="43"/>
      <c r="AP224" s="43"/>
      <c r="AQ224" s="43"/>
      <c r="AR224" s="43"/>
      <c r="AS224" s="43"/>
      <c r="AT224" s="43"/>
    </row>
    <row r="225" spans="34:46" ht="17.25" customHeight="1" x14ac:dyDescent="0.2">
      <c r="AH225" s="43"/>
      <c r="AI225" s="43"/>
      <c r="AJ225" s="43"/>
      <c r="AK225" s="43"/>
      <c r="AL225" s="43"/>
      <c r="AM225" s="43"/>
      <c r="AN225" s="43"/>
      <c r="AO225" s="43"/>
      <c r="AP225" s="43"/>
      <c r="AQ225" s="43"/>
      <c r="AR225" s="43"/>
      <c r="AS225" s="43"/>
      <c r="AT225" s="43"/>
    </row>
    <row r="226" spans="34:46" ht="17.25" customHeight="1" x14ac:dyDescent="0.2">
      <c r="AH226" s="43"/>
      <c r="AI226" s="43"/>
      <c r="AJ226" s="43"/>
      <c r="AK226" s="43"/>
      <c r="AL226" s="43"/>
      <c r="AM226" s="43"/>
      <c r="AN226" s="43"/>
      <c r="AO226" s="43"/>
      <c r="AP226" s="43"/>
      <c r="AQ226" s="43"/>
      <c r="AR226" s="43"/>
      <c r="AS226" s="43"/>
      <c r="AT226" s="43"/>
    </row>
    <row r="227" spans="34:46" ht="17.25" customHeight="1" x14ac:dyDescent="0.2">
      <c r="AH227" s="43"/>
      <c r="AI227" s="43"/>
      <c r="AJ227" s="43"/>
      <c r="AK227" s="43"/>
      <c r="AL227" s="43"/>
      <c r="AM227" s="43"/>
      <c r="AN227" s="43"/>
      <c r="AO227" s="43"/>
      <c r="AP227" s="43"/>
      <c r="AQ227" s="43"/>
      <c r="AR227" s="43"/>
      <c r="AS227" s="43"/>
      <c r="AT227" s="43"/>
    </row>
    <row r="228" spans="34:46" ht="17.25" customHeight="1" x14ac:dyDescent="0.2">
      <c r="AH228" s="43"/>
      <c r="AI228" s="43"/>
      <c r="AJ228" s="43"/>
      <c r="AK228" s="43"/>
      <c r="AL228" s="43"/>
      <c r="AM228" s="43"/>
      <c r="AN228" s="43"/>
      <c r="AO228" s="43"/>
      <c r="AP228" s="43"/>
      <c r="AQ228" s="43"/>
      <c r="AR228" s="43"/>
      <c r="AS228" s="43"/>
      <c r="AT228" s="43"/>
    </row>
  </sheetData>
  <dataConsolidate/>
  <mergeCells count="488">
    <mergeCell ref="P212:W212"/>
    <mergeCell ref="P214:W214"/>
    <mergeCell ref="P215:W216"/>
    <mergeCell ref="T218:W218"/>
    <mergeCell ref="B204:I204"/>
    <mergeCell ref="P204:W204"/>
    <mergeCell ref="P208:W209"/>
    <mergeCell ref="B210:I210"/>
    <mergeCell ref="P210:W210"/>
    <mergeCell ref="P211:W211"/>
    <mergeCell ref="B202:I202"/>
    <mergeCell ref="P202:W202"/>
    <mergeCell ref="B203:I203"/>
    <mergeCell ref="P203:W203"/>
    <mergeCell ref="B179:I179"/>
    <mergeCell ref="B182:I182"/>
    <mergeCell ref="B183:I185"/>
    <mergeCell ref="B187:F187"/>
    <mergeCell ref="B188:I188"/>
    <mergeCell ref="B189:I198"/>
    <mergeCell ref="B156:I156"/>
    <mergeCell ref="P156:S156"/>
    <mergeCell ref="B157:I157"/>
    <mergeCell ref="B158:I158"/>
    <mergeCell ref="X158:AB207"/>
    <mergeCell ref="B159:I159"/>
    <mergeCell ref="B162:I162"/>
    <mergeCell ref="P162:S162"/>
    <mergeCell ref="B163:I163"/>
    <mergeCell ref="B164:I164"/>
    <mergeCell ref="B172:I172"/>
    <mergeCell ref="B173:I173"/>
    <mergeCell ref="B176:I176"/>
    <mergeCell ref="P176:S176"/>
    <mergeCell ref="B177:I177"/>
    <mergeCell ref="B178:I178"/>
    <mergeCell ref="B165:I165"/>
    <mergeCell ref="B168:I168"/>
    <mergeCell ref="P168:S168"/>
    <mergeCell ref="B169:I169"/>
    <mergeCell ref="B170:I170"/>
    <mergeCell ref="B171:I171"/>
    <mergeCell ref="B201:I201"/>
    <mergeCell ref="P201:W201"/>
    <mergeCell ref="B153:F153"/>
    <mergeCell ref="B154:I154"/>
    <mergeCell ref="S150:T150"/>
    <mergeCell ref="U150:V150"/>
    <mergeCell ref="L147:M147"/>
    <mergeCell ref="S147:T147"/>
    <mergeCell ref="U147:V147"/>
    <mergeCell ref="W147:X149"/>
    <mergeCell ref="B148:D148"/>
    <mergeCell ref="S148:T148"/>
    <mergeCell ref="U148:V148"/>
    <mergeCell ref="S149:T149"/>
    <mergeCell ref="U149:V149"/>
    <mergeCell ref="P142:Q144"/>
    <mergeCell ref="R142:R144"/>
    <mergeCell ref="S142:X144"/>
    <mergeCell ref="Q145:Q146"/>
    <mergeCell ref="R145:R146"/>
    <mergeCell ref="S145:T146"/>
    <mergeCell ref="U145:V146"/>
    <mergeCell ref="W145:X146"/>
    <mergeCell ref="L146:M146"/>
    <mergeCell ref="B138:C138"/>
    <mergeCell ref="R138:S138"/>
    <mergeCell ref="B135:C135"/>
    <mergeCell ref="D135:G135"/>
    <mergeCell ref="H135:K135"/>
    <mergeCell ref="M135:N135"/>
    <mergeCell ref="Q135:S135"/>
    <mergeCell ref="T135:X135"/>
    <mergeCell ref="B134:C134"/>
    <mergeCell ref="D134:G134"/>
    <mergeCell ref="H134:K134"/>
    <mergeCell ref="M134:N134"/>
    <mergeCell ref="Q134:S134"/>
    <mergeCell ref="T134:X134"/>
    <mergeCell ref="B133:C133"/>
    <mergeCell ref="D133:G133"/>
    <mergeCell ref="H133:K133"/>
    <mergeCell ref="M133:N133"/>
    <mergeCell ref="Q133:S133"/>
    <mergeCell ref="T133:X133"/>
    <mergeCell ref="B132:C132"/>
    <mergeCell ref="D132:G132"/>
    <mergeCell ref="H132:K132"/>
    <mergeCell ref="M132:N132"/>
    <mergeCell ref="Q132:S132"/>
    <mergeCell ref="T132:X132"/>
    <mergeCell ref="B131:C131"/>
    <mergeCell ref="D131:G131"/>
    <mergeCell ref="H131:K131"/>
    <mergeCell ref="M131:N131"/>
    <mergeCell ref="Q131:S131"/>
    <mergeCell ref="T131:X131"/>
    <mergeCell ref="B130:C130"/>
    <mergeCell ref="D130:G130"/>
    <mergeCell ref="H130:K130"/>
    <mergeCell ref="M130:N130"/>
    <mergeCell ref="Q130:S130"/>
    <mergeCell ref="T130:X130"/>
    <mergeCell ref="B129:C129"/>
    <mergeCell ref="D129:G129"/>
    <mergeCell ref="H129:K129"/>
    <mergeCell ref="M129:N129"/>
    <mergeCell ref="Q129:S129"/>
    <mergeCell ref="T129:X129"/>
    <mergeCell ref="B128:C128"/>
    <mergeCell ref="D128:G128"/>
    <mergeCell ref="H128:K128"/>
    <mergeCell ref="M128:N128"/>
    <mergeCell ref="Q128:S128"/>
    <mergeCell ref="T128:X128"/>
    <mergeCell ref="B127:C127"/>
    <mergeCell ref="D127:G127"/>
    <mergeCell ref="H127:K127"/>
    <mergeCell ref="M127:N127"/>
    <mergeCell ref="Q127:S127"/>
    <mergeCell ref="T127:X127"/>
    <mergeCell ref="T125:X125"/>
    <mergeCell ref="B126:C126"/>
    <mergeCell ref="D126:G126"/>
    <mergeCell ref="H126:K126"/>
    <mergeCell ref="M126:N126"/>
    <mergeCell ref="Q126:S126"/>
    <mergeCell ref="T126:X126"/>
    <mergeCell ref="B124:C124"/>
    <mergeCell ref="D124:G124"/>
    <mergeCell ref="H124:K124"/>
    <mergeCell ref="M124:N124"/>
    <mergeCell ref="Q124:X124"/>
    <mergeCell ref="B125:C125"/>
    <mergeCell ref="D125:G125"/>
    <mergeCell ref="H125:K125"/>
    <mergeCell ref="M125:N125"/>
    <mergeCell ref="Q125:S125"/>
    <mergeCell ref="B122:C122"/>
    <mergeCell ref="D122:G122"/>
    <mergeCell ref="H122:K122"/>
    <mergeCell ref="M122:N122"/>
    <mergeCell ref="Q122:X122"/>
    <mergeCell ref="B123:C123"/>
    <mergeCell ref="D123:G123"/>
    <mergeCell ref="H123:K123"/>
    <mergeCell ref="M123:N123"/>
    <mergeCell ref="Q123:X123"/>
    <mergeCell ref="B120:C120"/>
    <mergeCell ref="D120:G120"/>
    <mergeCell ref="H120:K120"/>
    <mergeCell ref="M120:N120"/>
    <mergeCell ref="Q120:X120"/>
    <mergeCell ref="B121:C121"/>
    <mergeCell ref="D121:G121"/>
    <mergeCell ref="H121:K121"/>
    <mergeCell ref="M121:N121"/>
    <mergeCell ref="Q121:X121"/>
    <mergeCell ref="B118:C118"/>
    <mergeCell ref="D118:G118"/>
    <mergeCell ref="H118:K118"/>
    <mergeCell ref="M118:N118"/>
    <mergeCell ref="Q118:X118"/>
    <mergeCell ref="B119:C119"/>
    <mergeCell ref="D119:G119"/>
    <mergeCell ref="H119:K119"/>
    <mergeCell ref="M119:N119"/>
    <mergeCell ref="Q119:X119"/>
    <mergeCell ref="B116:C116"/>
    <mergeCell ref="D116:G116"/>
    <mergeCell ref="H116:K116"/>
    <mergeCell ref="M116:N116"/>
    <mergeCell ref="Q116:X116"/>
    <mergeCell ref="B117:C117"/>
    <mergeCell ref="D117:G117"/>
    <mergeCell ref="H117:K117"/>
    <mergeCell ref="M117:N117"/>
    <mergeCell ref="Q117:X117"/>
    <mergeCell ref="Q114:X114"/>
    <mergeCell ref="B115:C115"/>
    <mergeCell ref="D115:G115"/>
    <mergeCell ref="H115:K115"/>
    <mergeCell ref="M115:N115"/>
    <mergeCell ref="Q115:X115"/>
    <mergeCell ref="H111:J111"/>
    <mergeCell ref="L111:N112"/>
    <mergeCell ref="B113:E113"/>
    <mergeCell ref="B114:C114"/>
    <mergeCell ref="D114:G114"/>
    <mergeCell ref="H114:K114"/>
    <mergeCell ref="M114:N114"/>
    <mergeCell ref="B108:C108"/>
    <mergeCell ref="D108:G108"/>
    <mergeCell ref="H108:N108"/>
    <mergeCell ref="Q108:X108"/>
    <mergeCell ref="B109:C109"/>
    <mergeCell ref="D109:G109"/>
    <mergeCell ref="H109:N109"/>
    <mergeCell ref="Q109:X109"/>
    <mergeCell ref="B106:C106"/>
    <mergeCell ref="D106:G106"/>
    <mergeCell ref="H106:N106"/>
    <mergeCell ref="Q106:X106"/>
    <mergeCell ref="B107:C107"/>
    <mergeCell ref="D107:G107"/>
    <mergeCell ref="H107:N107"/>
    <mergeCell ref="Q107:X107"/>
    <mergeCell ref="B104:C104"/>
    <mergeCell ref="D104:G104"/>
    <mergeCell ref="H104:N104"/>
    <mergeCell ref="Q104:X104"/>
    <mergeCell ref="B105:C105"/>
    <mergeCell ref="D105:G105"/>
    <mergeCell ref="H105:N105"/>
    <mergeCell ref="Q105:X105"/>
    <mergeCell ref="B102:C102"/>
    <mergeCell ref="D102:G102"/>
    <mergeCell ref="H102:N102"/>
    <mergeCell ref="Q102:X102"/>
    <mergeCell ref="B103:C103"/>
    <mergeCell ref="D103:G103"/>
    <mergeCell ref="H103:N103"/>
    <mergeCell ref="Q103:X103"/>
    <mergeCell ref="B100:C100"/>
    <mergeCell ref="D100:G100"/>
    <mergeCell ref="H100:N100"/>
    <mergeCell ref="Q100:X100"/>
    <mergeCell ref="B101:C101"/>
    <mergeCell ref="D101:G101"/>
    <mergeCell ref="H101:N101"/>
    <mergeCell ref="Q101:X101"/>
    <mergeCell ref="B98:C98"/>
    <mergeCell ref="D98:G98"/>
    <mergeCell ref="H98:N98"/>
    <mergeCell ref="Q98:X98"/>
    <mergeCell ref="B99:C99"/>
    <mergeCell ref="D99:G99"/>
    <mergeCell ref="H99:N99"/>
    <mergeCell ref="Q99:X99"/>
    <mergeCell ref="B96:C96"/>
    <mergeCell ref="D96:G96"/>
    <mergeCell ref="H96:N96"/>
    <mergeCell ref="Q96:X96"/>
    <mergeCell ref="B97:C97"/>
    <mergeCell ref="D97:G97"/>
    <mergeCell ref="H97:N97"/>
    <mergeCell ref="Q97:X97"/>
    <mergeCell ref="B94:C94"/>
    <mergeCell ref="D94:G94"/>
    <mergeCell ref="H94:N94"/>
    <mergeCell ref="Q94:X94"/>
    <mergeCell ref="B95:C95"/>
    <mergeCell ref="D95:G95"/>
    <mergeCell ref="H95:N95"/>
    <mergeCell ref="Q95:X95"/>
    <mergeCell ref="B92:C92"/>
    <mergeCell ref="D92:G92"/>
    <mergeCell ref="H92:N92"/>
    <mergeCell ref="Q92:X92"/>
    <mergeCell ref="B93:C93"/>
    <mergeCell ref="D93:G93"/>
    <mergeCell ref="H93:N93"/>
    <mergeCell ref="Q93:X93"/>
    <mergeCell ref="Q89:X89"/>
    <mergeCell ref="B90:C90"/>
    <mergeCell ref="D90:G90"/>
    <mergeCell ref="H90:N90"/>
    <mergeCell ref="Q90:X90"/>
    <mergeCell ref="B91:C91"/>
    <mergeCell ref="D91:G91"/>
    <mergeCell ref="H91:N91"/>
    <mergeCell ref="Q91:X91"/>
    <mergeCell ref="B84:J85"/>
    <mergeCell ref="K85:K88"/>
    <mergeCell ref="L85:N87"/>
    <mergeCell ref="B87:F87"/>
    <mergeCell ref="B88:E88"/>
    <mergeCell ref="B89:C89"/>
    <mergeCell ref="D89:G89"/>
    <mergeCell ref="H89:N89"/>
    <mergeCell ref="L79:N81"/>
    <mergeCell ref="B80:J80"/>
    <mergeCell ref="B81:D81"/>
    <mergeCell ref="B83:J83"/>
    <mergeCell ref="X69:Y69"/>
    <mergeCell ref="B71:F71"/>
    <mergeCell ref="U72:W72"/>
    <mergeCell ref="B74:J74"/>
    <mergeCell ref="B75:J75"/>
    <mergeCell ref="E77:I77"/>
    <mergeCell ref="C66:E66"/>
    <mergeCell ref="F66:K66"/>
    <mergeCell ref="P66:U66"/>
    <mergeCell ref="V66:W66"/>
    <mergeCell ref="X66:Y66"/>
    <mergeCell ref="C67:E67"/>
    <mergeCell ref="F67:K67"/>
    <mergeCell ref="P67:U67"/>
    <mergeCell ref="V67:W67"/>
    <mergeCell ref="X67:Y67"/>
    <mergeCell ref="C64:E64"/>
    <mergeCell ref="F64:K64"/>
    <mergeCell ref="P64:U64"/>
    <mergeCell ref="V64:W64"/>
    <mergeCell ref="X64:Y64"/>
    <mergeCell ref="C65:E65"/>
    <mergeCell ref="F65:K65"/>
    <mergeCell ref="P65:U65"/>
    <mergeCell ref="V65:W65"/>
    <mergeCell ref="X65:Y65"/>
    <mergeCell ref="C62:E62"/>
    <mergeCell ref="F62:K62"/>
    <mergeCell ref="P62:U62"/>
    <mergeCell ref="V62:W62"/>
    <mergeCell ref="X62:Y62"/>
    <mergeCell ref="C63:E63"/>
    <mergeCell ref="F63:K63"/>
    <mergeCell ref="P63:U63"/>
    <mergeCell ref="V63:W63"/>
    <mergeCell ref="X63:Y63"/>
    <mergeCell ref="C60:E60"/>
    <mergeCell ref="F60:K60"/>
    <mergeCell ref="P60:U60"/>
    <mergeCell ref="V60:W60"/>
    <mergeCell ref="X60:Y60"/>
    <mergeCell ref="C61:E61"/>
    <mergeCell ref="F61:K61"/>
    <mergeCell ref="P61:U61"/>
    <mergeCell ref="V61:W61"/>
    <mergeCell ref="X61:Y61"/>
    <mergeCell ref="C58:E58"/>
    <mergeCell ref="F58:K58"/>
    <mergeCell ref="P58:U58"/>
    <mergeCell ref="V58:W58"/>
    <mergeCell ref="X58:Y58"/>
    <mergeCell ref="C59:E59"/>
    <mergeCell ref="F59:K59"/>
    <mergeCell ref="P59:U59"/>
    <mergeCell ref="V59:W59"/>
    <mergeCell ref="X59:Y59"/>
    <mergeCell ref="C56:E56"/>
    <mergeCell ref="F56:K56"/>
    <mergeCell ref="P56:U56"/>
    <mergeCell ref="V56:W56"/>
    <mergeCell ref="X56:Y56"/>
    <mergeCell ref="C57:E57"/>
    <mergeCell ref="F57:K57"/>
    <mergeCell ref="P57:U57"/>
    <mergeCell ref="V57:W57"/>
    <mergeCell ref="X57:Y57"/>
    <mergeCell ref="C54:E54"/>
    <mergeCell ref="F54:K54"/>
    <mergeCell ref="P54:U54"/>
    <mergeCell ref="V54:W54"/>
    <mergeCell ref="X54:Y54"/>
    <mergeCell ref="C55:E55"/>
    <mergeCell ref="F55:K55"/>
    <mergeCell ref="P55:U55"/>
    <mergeCell ref="V55:W55"/>
    <mergeCell ref="X55:Y55"/>
    <mergeCell ref="C52:E52"/>
    <mergeCell ref="F52:K52"/>
    <mergeCell ref="P52:U52"/>
    <mergeCell ref="V52:W52"/>
    <mergeCell ref="X52:Y52"/>
    <mergeCell ref="C53:E53"/>
    <mergeCell ref="F53:K53"/>
    <mergeCell ref="P53:U53"/>
    <mergeCell ref="V53:W53"/>
    <mergeCell ref="X53:Y53"/>
    <mergeCell ref="C50:E50"/>
    <mergeCell ref="F50:K50"/>
    <mergeCell ref="P50:U50"/>
    <mergeCell ref="V50:W50"/>
    <mergeCell ref="X50:Y50"/>
    <mergeCell ref="C51:E51"/>
    <mergeCell ref="F51:K51"/>
    <mergeCell ref="P51:U51"/>
    <mergeCell ref="V51:W51"/>
    <mergeCell ref="X51:Y51"/>
    <mergeCell ref="Z48:AQ48"/>
    <mergeCell ref="C49:E49"/>
    <mergeCell ref="F49:K49"/>
    <mergeCell ref="P49:U49"/>
    <mergeCell ref="V49:W49"/>
    <mergeCell ref="X49:Y49"/>
    <mergeCell ref="V47:W47"/>
    <mergeCell ref="X47:Y47"/>
    <mergeCell ref="C48:E48"/>
    <mergeCell ref="F48:K48"/>
    <mergeCell ref="P48:U48"/>
    <mergeCell ref="V48:W48"/>
    <mergeCell ref="X48:Y48"/>
    <mergeCell ref="B43:K43"/>
    <mergeCell ref="B45:F45"/>
    <mergeCell ref="P45:Q45"/>
    <mergeCell ref="B46:F46"/>
    <mergeCell ref="P46:T46"/>
    <mergeCell ref="C47:E47"/>
    <mergeCell ref="F47:K47"/>
    <mergeCell ref="P47:U47"/>
    <mergeCell ref="B37:C37"/>
    <mergeCell ref="D37:E37"/>
    <mergeCell ref="G37:H37"/>
    <mergeCell ref="B39:K39"/>
    <mergeCell ref="B40:K40"/>
    <mergeCell ref="B42:K42"/>
    <mergeCell ref="B34:C34"/>
    <mergeCell ref="D34:E34"/>
    <mergeCell ref="G34:H35"/>
    <mergeCell ref="I34:I35"/>
    <mergeCell ref="B36:C36"/>
    <mergeCell ref="D36:E36"/>
    <mergeCell ref="G36:H36"/>
    <mergeCell ref="B31:C31"/>
    <mergeCell ref="D31:E31"/>
    <mergeCell ref="G31:I31"/>
    <mergeCell ref="B33:C33"/>
    <mergeCell ref="D33:E33"/>
    <mergeCell ref="G33:I33"/>
    <mergeCell ref="B20:I25"/>
    <mergeCell ref="P20:W24"/>
    <mergeCell ref="P27:W27"/>
    <mergeCell ref="B28:I28"/>
    <mergeCell ref="P28:W28"/>
    <mergeCell ref="B30:C30"/>
    <mergeCell ref="D30:E30"/>
    <mergeCell ref="G30:I30"/>
    <mergeCell ref="B16:D16"/>
    <mergeCell ref="E16:I16"/>
    <mergeCell ref="P16:R16"/>
    <mergeCell ref="S16:W16"/>
    <mergeCell ref="B17:D17"/>
    <mergeCell ref="E17:I17"/>
    <mergeCell ref="P17:R17"/>
    <mergeCell ref="S17:W17"/>
    <mergeCell ref="B14:D14"/>
    <mergeCell ref="E14:I14"/>
    <mergeCell ref="P14:S14"/>
    <mergeCell ref="T14:W14"/>
    <mergeCell ref="B15:D15"/>
    <mergeCell ref="E15:I15"/>
    <mergeCell ref="P15:S15"/>
    <mergeCell ref="T15:W15"/>
    <mergeCell ref="V12:W12"/>
    <mergeCell ref="B13:D13"/>
    <mergeCell ref="E13:G13"/>
    <mergeCell ref="H13:I13"/>
    <mergeCell ref="P13:S13"/>
    <mergeCell ref="T13:U13"/>
    <mergeCell ref="V13:W13"/>
    <mergeCell ref="B11:D11"/>
    <mergeCell ref="E11:G11"/>
    <mergeCell ref="H11:I11"/>
    <mergeCell ref="P11:S11"/>
    <mergeCell ref="T11:W11"/>
    <mergeCell ref="B12:D12"/>
    <mergeCell ref="E12:G12"/>
    <mergeCell ref="H12:I12"/>
    <mergeCell ref="P12:S12"/>
    <mergeCell ref="T12:U12"/>
    <mergeCell ref="B10:D10"/>
    <mergeCell ref="E10:G10"/>
    <mergeCell ref="H10:I10"/>
    <mergeCell ref="J10:O10"/>
    <mergeCell ref="P10:S10"/>
    <mergeCell ref="T10:W10"/>
    <mergeCell ref="P8:U8"/>
    <mergeCell ref="V8:W8"/>
    <mergeCell ref="B9:G9"/>
    <mergeCell ref="H9:I9"/>
    <mergeCell ref="J9:O9"/>
    <mergeCell ref="P9:U9"/>
    <mergeCell ref="V9:W9"/>
    <mergeCell ref="B6:I6"/>
    <mergeCell ref="J6:O7"/>
    <mergeCell ref="B7:I7"/>
    <mergeCell ref="B8:G8"/>
    <mergeCell ref="H8:I8"/>
    <mergeCell ref="J8:O8"/>
    <mergeCell ref="B3:E3"/>
    <mergeCell ref="P3:R3"/>
    <mergeCell ref="T3:W3"/>
    <mergeCell ref="B4:I5"/>
    <mergeCell ref="J4:O4"/>
    <mergeCell ref="P4:W5"/>
    <mergeCell ref="J5:O5"/>
  </mergeCells>
  <conditionalFormatting sqref="B90:D109">
    <cfRule type="expression" dxfId="146" priority="26">
      <formula>$B90=""</formula>
    </cfRule>
  </conditionalFormatting>
  <conditionalFormatting sqref="D116:J123">
    <cfRule type="expression" dxfId="145" priority="29">
      <formula>$B116=""</formula>
    </cfRule>
  </conditionalFormatting>
  <conditionalFormatting sqref="J148">
    <cfRule type="cellIs" dxfId="144" priority="48" stopIfTrue="1" operator="greaterThan">
      <formula>1</formula>
    </cfRule>
    <cfRule type="cellIs" dxfId="143" priority="49" stopIfTrue="1" operator="lessThan">
      <formula>1</formula>
    </cfRule>
  </conditionalFormatting>
  <conditionalFormatting sqref="L114:L135">
    <cfRule type="expression" dxfId="142" priority="21">
      <formula>UtvarderingsVal="Alt3"</formula>
    </cfRule>
    <cfRule type="expression" dxfId="141" priority="38">
      <formula>$L$114=""</formula>
    </cfRule>
    <cfRule type="expression" dxfId="140" priority="39" stopIfTrue="1">
      <formula>OR(UtvarderingsVal="UtFalskt",UtvarderingsVal="Ut2")</formula>
    </cfRule>
  </conditionalFormatting>
  <conditionalFormatting sqref="L137:L138 P138">
    <cfRule type="expression" dxfId="139" priority="41">
      <formula>#REF!="Ut2"</formula>
    </cfRule>
  </conditionalFormatting>
  <conditionalFormatting sqref="L138">
    <cfRule type="expression" dxfId="138" priority="24">
      <formula>UtvarderingsVal="Alt3"</formula>
    </cfRule>
  </conditionalFormatting>
  <conditionalFormatting sqref="L114:N135">
    <cfRule type="expression" dxfId="137" priority="19">
      <formula>UtvarderingsVal="Alt4"</formula>
    </cfRule>
    <cfRule type="expression" dxfId="136" priority="22">
      <formula>$K114="Ska-Krav"</formula>
    </cfRule>
  </conditionalFormatting>
  <conditionalFormatting sqref="L115:N124 L126:N135 B115:J115 B116:C124 D124:H124 B126:H135">
    <cfRule type="expression" dxfId="135" priority="40">
      <formula>$B115=""</formula>
    </cfRule>
  </conditionalFormatting>
  <conditionalFormatting sqref="M114:N135">
    <cfRule type="expression" dxfId="134" priority="20">
      <formula>UtvarderingsVal="Alt2"</formula>
    </cfRule>
    <cfRule type="expression" dxfId="133" priority="37">
      <formula>OR(UtvarderingsVal="UtFalskt",UtvarderingsVal="Ut1")</formula>
    </cfRule>
  </conditionalFormatting>
  <conditionalFormatting sqref="M115:N135">
    <cfRule type="expression" dxfId="132" priority="25">
      <formula>$M$114=""</formula>
    </cfRule>
  </conditionalFormatting>
  <conditionalFormatting sqref="P126:P135">
    <cfRule type="expression" dxfId="131" priority="7">
      <formula>$B$140="Alt. 3. Mervärdesmodell - prisavdrag för uppfyllda bör-krav"</formula>
    </cfRule>
  </conditionalFormatting>
  <conditionalFormatting sqref="P126:Q135">
    <cfRule type="expression" dxfId="130" priority="17" stopIfTrue="1">
      <formula>IF(AND(J126="Ska-krav",P126="Nej"),TRUE,FALSE)</formula>
    </cfRule>
  </conditionalFormatting>
  <conditionalFormatting sqref="P48:W67">
    <cfRule type="expression" dxfId="129" priority="43">
      <formula>$C48&lt;&gt;ValVarTja</formula>
    </cfRule>
  </conditionalFormatting>
  <conditionalFormatting sqref="P115:X124">
    <cfRule type="expression" dxfId="128" priority="51" stopIfTrue="1">
      <formula>IF(AND(K115="Ska-krav",P115="Nej"),TRUE,FALSE)</formula>
    </cfRule>
  </conditionalFormatting>
  <conditionalFormatting sqref="Q138">
    <cfRule type="expression" dxfId="127" priority="5">
      <formula>UtvarderingsVal="Alt3"</formula>
    </cfRule>
    <cfRule type="expression" dxfId="126" priority="6">
      <formula>$C$140="Ut2"</formula>
    </cfRule>
  </conditionalFormatting>
  <conditionalFormatting sqref="S17:W17">
    <cfRule type="expression" dxfId="125" priority="50" stopIfTrue="1">
      <formula>$P$17="Nej"</formula>
    </cfRule>
  </conditionalFormatting>
  <conditionalFormatting sqref="T3 T218">
    <cfRule type="expression" dxfId="124" priority="2">
      <formula>T3&lt;&gt;""</formula>
    </cfRule>
  </conditionalFormatting>
  <conditionalFormatting sqref="T126:T135">
    <cfRule type="expression" dxfId="123" priority="8" stopIfTrue="1">
      <formula>IF(AND(N126="Ska-krav",T126="Nej"),TRUE,FALSE)</formula>
    </cfRule>
  </conditionalFormatting>
  <conditionalFormatting sqref="T156 T162 T168">
    <cfRule type="expression" dxfId="122" priority="47" stopIfTrue="1">
      <formula>AG156</formula>
    </cfRule>
  </conditionalFormatting>
  <conditionalFormatting sqref="T156">
    <cfRule type="cellIs" dxfId="121" priority="46" stopIfTrue="1" operator="equal">
      <formula>"Nej"</formula>
    </cfRule>
  </conditionalFormatting>
  <conditionalFormatting sqref="T162">
    <cfRule type="cellIs" dxfId="120" priority="45" stopIfTrue="1" operator="equal">
      <formula>"Nej"</formula>
    </cfRule>
  </conditionalFormatting>
  <conditionalFormatting sqref="T168">
    <cfRule type="cellIs" dxfId="119" priority="44" stopIfTrue="1" operator="equal">
      <formula>"Nej"</formula>
    </cfRule>
  </conditionalFormatting>
  <conditionalFormatting sqref="T176">
    <cfRule type="cellIs" dxfId="118" priority="27" stopIfTrue="1" operator="equal">
      <formula>"Nej"</formula>
    </cfRule>
    <cfRule type="expression" dxfId="117" priority="28" stopIfTrue="1">
      <formula>AG176</formula>
    </cfRule>
  </conditionalFormatting>
  <dataValidations count="38">
    <dataValidation type="list" allowBlank="1" showInputMessage="1" showErrorMessage="1" sqref="I34:I35" xr:uid="{3673EDD7-84D9-4297-88CB-DC0AC9E47304}">
      <formula1>",Ja,Nej"</formula1>
    </dataValidation>
    <dataValidation type="list" allowBlank="1" showInputMessage="1" showErrorMessage="1" sqref="L48:L67" xr:uid="{3DDEE40A-A04F-4AB0-A862-01FE52D31E0E}">
      <formula1>ValBilaga</formula1>
    </dataValidation>
    <dataValidation type="list" allowBlank="1" showInputMessage="1" showErrorMessage="1" sqref="D133:E133" xr:uid="{080DAF8A-2943-41A9-BBE2-F0DE52ED6245}">
      <formula1>TblKrvRes20</formula1>
    </dataValidation>
    <dataValidation type="list" allowBlank="1" showInputMessage="1" showErrorMessage="1" sqref="D132:E132" xr:uid="{95E704FA-9866-44FC-9F17-B0A877F974BC}">
      <formula1>TblKrvRes19</formula1>
    </dataValidation>
    <dataValidation type="list" allowBlank="1" showInputMessage="1" showErrorMessage="1" sqref="D131:E131" xr:uid="{B5CC7703-5CB6-4D13-AA81-8D254111CFCD}">
      <formula1>TblKrvRes16</formula1>
    </dataValidation>
    <dataValidation type="list" allowBlank="1" showInputMessage="1" showErrorMessage="1" sqref="D130:E130" xr:uid="{0A3D91EB-4856-4834-871A-7DDCEB39A044}">
      <formula1>TblKrvRes15</formula1>
    </dataValidation>
    <dataValidation type="list" allowBlank="1" showInputMessage="1" showErrorMessage="1" sqref="D129:E129" xr:uid="{A1E7A42B-AB71-40F4-B2B7-F5BE369B832A}">
      <formula1>TblKrvRes14</formula1>
    </dataValidation>
    <dataValidation type="list" allowBlank="1" showInputMessage="1" showErrorMessage="1" sqref="D128:E128" xr:uid="{CAEFC2C9-6311-47A4-B280-96F763D7768F}">
      <formula1>TblKrvRes13</formula1>
    </dataValidation>
    <dataValidation type="list" allowBlank="1" showInputMessage="1" showErrorMessage="1" sqref="D127:E127" xr:uid="{AA3323DD-C6D0-43D6-8A7E-7973B2E19024}">
      <formula1>TblKrvRes12</formula1>
    </dataValidation>
    <dataValidation type="list" allowBlank="1" showInputMessage="1" showErrorMessage="1" sqref="D126:E126" xr:uid="{5A5A28A5-8A0B-4610-BCD0-3B6F2E0CCEB7}">
      <formula1>TblKrvRes11</formula1>
    </dataValidation>
    <dataValidation type="list" allowBlank="1" showInputMessage="1" showErrorMessage="1" sqref="D124:E124" xr:uid="{2F2B9571-9868-4A33-BB61-882295D8B4C7}">
      <formula1>TblKrvRes10</formula1>
    </dataValidation>
    <dataValidation type="list" allowBlank="1" showInputMessage="1" showErrorMessage="1" sqref="D123:E123" xr:uid="{2EF1B3B4-D874-4DB4-ADBE-F28252E2AD65}">
      <formula1>TblKrvRes9</formula1>
    </dataValidation>
    <dataValidation type="list" allowBlank="1" showInputMessage="1" showErrorMessage="1" sqref="D122:E122" xr:uid="{5F1A0840-BD14-4880-A861-6E03E5CF1372}">
      <formula1>TblKrvRes8</formula1>
    </dataValidation>
    <dataValidation type="list" allowBlank="1" showInputMessage="1" showErrorMessage="1" sqref="D121:E121" xr:uid="{256166F4-1129-4E53-A666-27397C7C6027}">
      <formula1>TblKrvRes7</formula1>
    </dataValidation>
    <dataValidation type="list" allowBlank="1" showInputMessage="1" showErrorMessage="1" sqref="D120:E120" xr:uid="{88EA7E1B-5E98-42C2-A67E-356933C58F1E}">
      <formula1>TblKrvRes6</formula1>
    </dataValidation>
    <dataValidation type="list" allowBlank="1" showInputMessage="1" showErrorMessage="1" sqref="D119:E119" xr:uid="{8022567F-2C2F-4F0B-8ACE-6259053486AD}">
      <formula1>TblKrvRes5</formula1>
    </dataValidation>
    <dataValidation type="list" allowBlank="1" showInputMessage="1" showErrorMessage="1" sqref="D118:E118" xr:uid="{A647E4DA-C5AD-4CAC-9A85-99543FCDB6C3}">
      <formula1>TblKrvRes4</formula1>
    </dataValidation>
    <dataValidation type="list" allowBlank="1" showInputMessage="1" showErrorMessage="1" sqref="D117:E117" xr:uid="{6FDE81D9-5E3F-4979-88AE-FFF18546C525}">
      <formula1>TblKrvRes3</formula1>
    </dataValidation>
    <dataValidation type="list" allowBlank="1" showInputMessage="1" showErrorMessage="1" sqref="D116:E116" xr:uid="{C91F1802-AB37-46E3-8262-1F228C2D5C38}">
      <formula1>TblKrvRes2</formula1>
    </dataValidation>
    <dataValidation type="list" allowBlank="1" showInputMessage="1" showErrorMessage="1" sqref="D115:E115 D90:D109" xr:uid="{4DFF58DB-B20E-4FCB-B572-F415F71AB056}">
      <formula1>TblKrvRes1</formula1>
    </dataValidation>
    <dataValidation type="list" allowBlank="1" showInputMessage="1" showErrorMessage="1" sqref="B75:J75" xr:uid="{65557F2D-3301-46F0-88DB-347D7541B9A0}">
      <formula1>TblGrundTilldeln</formula1>
    </dataValidation>
    <dataValidation type="list" allowBlank="1" showInputMessage="1" showErrorMessage="1" sqref="B40" xr:uid="{BB02FE31-9A83-4E48-9C3A-69A92AE9F768}">
      <formula1>TblDelområde</formula1>
    </dataValidation>
    <dataValidation type="list" showInputMessage="1" showErrorMessage="1" sqref="B90:C109 B115:C124 B126:C135" xr:uid="{DAC08C17-18DD-42AD-9990-5B1644CDCFF1}">
      <formula1>Delområde_Vara_Tjanst</formula1>
    </dataValidation>
    <dataValidation type="list" allowBlank="1" showInputMessage="1" showErrorMessage="1" sqref="N48:N67" xr:uid="{09278AE4-F353-4A24-B786-D1D52399E393}">
      <formula1>TblEnhet</formula1>
    </dataValidation>
    <dataValidation type="list" allowBlank="1" showInputMessage="1" showErrorMessage="1" sqref="C48:E67" xr:uid="{9D27E659-00FA-42B7-B991-0EB76DC0C97A}">
      <formula1>ResOpt</formula1>
    </dataValidation>
    <dataValidation type="list" allowBlank="1" showInputMessage="1" showErrorMessage="1" sqref="B136:C136 B43" xr:uid="{A3815878-B477-4963-8BCD-5CE945662E11}">
      <formula1>ResVarTja</formula1>
    </dataValidation>
    <dataValidation type="list" allowBlank="1" showInputMessage="1" showErrorMessage="1" sqref="K136" xr:uid="{76E6C646-78D6-4DE4-9DCF-79598FA797F2}">
      <formula1>"Välj typ av krav,Bör-krav,Ska-krav"</formula1>
    </dataValidation>
    <dataValidation type="date" errorStyle="information" allowBlank="1" showInputMessage="1" showErrorMessage="1" errorTitle="Fel" error="Ange datum i datumformatet ÅÅÅÅ-MM-DD" promptTitle="Datum" prompt="Datum i datumformatet ÅÅÅÅ-MM-DD" sqref="D38" xr:uid="{642F3EAC-9318-4A3A-A12C-D0C9256F94A7}">
      <formula1>40817</formula1>
      <formula2>42308</formula2>
    </dataValidation>
    <dataValidation type="date" errorStyle="information" allowBlank="1" showInputMessage="1" showErrorMessage="1" errorTitle="Fel" error="Fel datumformat._x000a_Ange datum i datumformatet ÅÅÅÅ-MM-DD Alternativt texten &quot;Ej tillämpligt&quot;_x000a_" promptTitle="Datum" prompt="Datum i datumformatet ÅÅÅÅ-MM-DD_x000a_Som tumregel vid komplexa avrop kan det anses rimligt med minst 14 arbetsdagars svarstid och vid mindre komplexa avrop är motsvarande svarstid sju arbetsdagar." sqref="B38" xr:uid="{960577AC-E2B4-47E0-BC0B-26A84592E601}">
      <formula1>40817</formula1>
      <formula2>42308</formula2>
    </dataValidation>
    <dataValidation type="date" errorStyle="information" allowBlank="1" showInputMessage="1" showErrorMessage="1" errorTitle="Fel" error="Ogiltigt datum._x000a_Datum anges i datumformatet ÅÅÅÅ-MM-DD och får inte vara senare än datumet &quot;Sista dag för avropssvar&quot;" promptTitle="Datum" prompt="Datum i datumformatet ÅÅÅÅ-MM-DD" sqref="B31" xr:uid="{7F27AB61-428E-44AD-9040-804F77DE666A}">
      <formula1>40909</formula1>
      <formula2>B34</formula2>
    </dataValidation>
    <dataValidation type="date" errorStyle="information" allowBlank="1" showInputMessage="1" showErrorMessage="1" errorTitle="Fel" error="Ogiltigt datum._x000a_Datum anges i datumformatet ÅÅÅÅ-MM-DD och får inte vara senare än datumet &quot;Sista dag för avropssvar&quot;" promptTitle="Datum" prompt="Datum i datumformatet ÅÅÅÅ-MM-DD" sqref="D31" xr:uid="{6443EAA3-1248-4D9B-B754-C2B3CE2EA81B}">
      <formula1>40817</formula1>
      <formula2>D34</formula2>
    </dataValidation>
    <dataValidation type="date" errorStyle="information" allowBlank="1" showInputMessage="1" showErrorMessage="1" errorTitle="Fel" error="Ange datum i datumformatet ÅÅÅÅ-MM-DD och får inte vara tidigare än 2012-01-01 eller senare än 2016-01-01_x000a_Alternativt texten &quot;Ej tillämpligt&quot;_x000a_" promptTitle="Datum" prompt="Datum i datumformatet ÅÅÅÅ-MM-DD alternativt texten &quot;Ej tillämpligt&quot;_x000a_" sqref="B44:C44" xr:uid="{061C52F4-47F6-42CF-8CF7-C13E2D7458DD}">
      <formula1>40544</formula1>
      <formula2>72686</formula2>
    </dataValidation>
    <dataValidation type="list" allowBlank="1" showInputMessage="1" showErrorMessage="1" sqref="F44" xr:uid="{4B004A82-D0AA-46FB-AB50-4A1CAD0FC65C}">
      <formula1>"Mån,År"</formula1>
    </dataValidation>
    <dataValidation type="decimal" allowBlank="1" showInputMessage="1" showErrorMessage="1" error="Talet måste vara mellan 0 och 100" sqref="D44:E44" xr:uid="{7D174B32-1F4F-454E-8C83-D22C640D208E}">
      <formula1>0</formula1>
      <formula2>100</formula2>
    </dataValidation>
    <dataValidation allowBlank="1" showErrorMessage="1" sqref="B41:I41" xr:uid="{573ECEFB-0DF5-4AB5-B722-EF91A1C9F2E2}"/>
    <dataValidation type="date" errorStyle="information" allowBlank="1" showInputMessage="1" showErrorMessage="1" errorTitle="Fel" error="Fel datumformat._x000a_Ange datum i datumformatet ÅÅÅÅ-MM-DD Alternativt texten &quot;Ej tillämpligt&quot;_x000a_" promptTitle="Datum" prompt="Datum i datumformatet ÅÅÅÅ-MM-DD_x000a_" sqref="B34:C34 B37:E37" xr:uid="{0A8D4570-DC56-4A37-A480-BAC349E13507}">
      <formula1>40817</formula1>
      <formula2>43585</formula2>
    </dataValidation>
    <dataValidation type="date" errorStyle="information" allowBlank="1" showInputMessage="1" showErrorMessage="1" errorTitle="Fel" error="Ange datum i datumformatet ÅÅÅÅ-MM-DD" promptTitle="Datum" prompt="Datum i datumformatet ÅÅÅÅ-MM-DD" sqref="D34:E34" xr:uid="{477E487A-0163-4C64-B56D-3D691B9EE2C5}">
      <formula1>40817</formula1>
      <formula2>43585</formula2>
    </dataValidation>
    <dataValidation type="list" allowBlank="1" showInputMessage="1" showErrorMessage="1" sqref="T156 P17:P18 Q207 T162 T168 T176 P90:P109 P115:P124 P136" xr:uid="{7D4A977A-AAD5-4A65-A0AE-2A7ACFA3A790}">
      <formula1>"Ja,Nej"</formula1>
    </dataValidation>
  </dataValidations>
  <pageMargins left="0.31496062992125984" right="0.31496062992125984" top="0.39370078740157483" bottom="0.39370078740157483" header="0.51181102362204722" footer="0.19685039370078741"/>
  <pageSetup paperSize="9" scale="80" fitToWidth="0" fitToHeight="0" pageOrder="overThenDown" orientation="landscape" r:id="rId1"/>
  <headerFooter alignWithMargins="0">
    <oddFooter>&amp;R&amp;P (&amp;N)</oddFooter>
  </headerFooter>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453" id="{A7C30921-953D-4984-A2DB-EECED639F95A}">
            <xm:f>Information!#REF!&lt;&gt;"Ja"</xm:f>
            <x14:dxf>
              <font>
                <color theme="0"/>
              </font>
              <fill>
                <patternFill patternType="none">
                  <bgColor auto="1"/>
                </patternFill>
              </fill>
              <border>
                <left/>
                <right/>
                <top/>
                <bottom/>
                <vertical/>
                <horizontal/>
              </border>
            </x14:dxf>
          </x14:cfRule>
          <xm:sqref>B1:AQ231</xm:sqref>
        </x14:conditionalFormatting>
        <x14:conditionalFormatting xmlns:xm="http://schemas.microsoft.com/office/excel/2006/main">
          <x14:cfRule type="expression" priority="54" id="{CE192057-712B-48C9-9AAF-02D078FD94E8}">
            <xm:f>ISNUMBER(SEARCH("Ut2",Admin!$D$69))=TRUE</xm:f>
            <x14:dxf>
              <font>
                <color theme="0"/>
              </font>
              <fill>
                <patternFill>
                  <bgColor theme="0"/>
                </patternFill>
              </fill>
            </x14:dxf>
          </x14:cfRule>
          <xm:sqref>L137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281ACB5C-8C4B-4F40-94A2-1AA792CC995C}">
          <x14:formula1>
            <xm:f>Admin!$F$57:$F$64</xm:f>
          </x14:formula1>
          <xm:sqref>D136:E136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16494-9A3A-492F-B265-F33F3073C092}">
  <sheetPr codeName="Sheet7"/>
  <dimension ref="A2:AT225"/>
  <sheetViews>
    <sheetView showGridLines="0" topLeftCell="A155" zoomScale="70" zoomScaleNormal="70" workbookViewId="0">
      <selection activeCell="B20" sqref="B20"/>
    </sheetView>
  </sheetViews>
  <sheetFormatPr defaultColWidth="9.140625" defaultRowHeight="12.75" x14ac:dyDescent="0.2"/>
  <cols>
    <col min="1" max="1" width="4.140625" style="176" customWidth="1"/>
    <col min="2" max="10" width="10.28515625" style="18" customWidth="1"/>
    <col min="11" max="11" width="10.5703125" style="18" customWidth="1"/>
    <col min="12" max="12" width="16" style="18" customWidth="1"/>
    <col min="13" max="13" width="9.5703125" style="18" customWidth="1"/>
    <col min="14" max="14" width="10.7109375" style="18" customWidth="1"/>
    <col min="15" max="15" width="3.28515625" style="18" customWidth="1"/>
    <col min="16" max="18" width="19.140625" style="18" customWidth="1"/>
    <col min="19" max="19" width="10.28515625" style="18" customWidth="1"/>
    <col min="20" max="22" width="9.5703125" style="18" customWidth="1"/>
    <col min="23" max="23" width="10.5703125" style="18" customWidth="1"/>
    <col min="24" max="25" width="8.7109375" style="18" customWidth="1"/>
    <col min="26" max="26" width="8.5703125" style="18" customWidth="1"/>
    <col min="27" max="28" width="9.140625" style="18" hidden="1" customWidth="1"/>
    <col min="29" max="29" width="12.5703125" style="18" hidden="1" customWidth="1"/>
    <col min="30" max="32" width="8.42578125" style="18" hidden="1" customWidth="1"/>
    <col min="33" max="34" width="9.7109375" style="18" hidden="1" customWidth="1"/>
    <col min="35" max="35" width="8.42578125" style="18" hidden="1" customWidth="1"/>
    <col min="36" max="37" width="7.7109375" style="18" hidden="1" customWidth="1"/>
    <col min="38" max="39" width="8.7109375" style="18" customWidth="1"/>
    <col min="40" max="40" width="7.7109375" style="18" customWidth="1"/>
    <col min="41" max="43" width="9.140625" style="18" customWidth="1"/>
    <col min="44" max="44" width="10.42578125" style="18" customWidth="1"/>
    <col min="45" max="50" width="9.140625" style="18" customWidth="1"/>
    <col min="51" max="16384" width="9.140625" style="18"/>
  </cols>
  <sheetData>
    <row r="2" spans="1:46" x14ac:dyDescent="0.2">
      <c r="G2" s="19"/>
      <c r="J2" s="33"/>
      <c r="M2" s="40"/>
      <c r="O2" s="17" t="str">
        <f>"Avrop nr: "&amp;B15</f>
        <v xml:space="preserve">Avrop nr: </v>
      </c>
      <c r="W2" s="17" t="str">
        <f>"Avrop nr: "&amp;B15</f>
        <v xml:space="preserve">Avrop nr: </v>
      </c>
      <c r="AC2" s="17"/>
      <c r="AH2" s="43"/>
      <c r="AI2" s="43"/>
      <c r="AJ2" s="43"/>
      <c r="AK2" s="43"/>
      <c r="AL2" s="43"/>
      <c r="AM2" s="43"/>
      <c r="AN2" s="43"/>
      <c r="AO2" s="43"/>
      <c r="AP2" s="43"/>
      <c r="AQ2" s="43"/>
      <c r="AR2" s="43"/>
      <c r="AS2" s="43"/>
      <c r="AT2" s="43"/>
    </row>
    <row r="3" spans="1:46" ht="26.25" x14ac:dyDescent="0.2">
      <c r="B3" s="421" t="s">
        <v>73</v>
      </c>
      <c r="C3" s="421"/>
      <c r="D3" s="422"/>
      <c r="E3" s="422"/>
      <c r="P3" s="421" t="s">
        <v>74</v>
      </c>
      <c r="Q3" s="423"/>
      <c r="R3" s="422"/>
      <c r="T3" s="424" t="str">
        <f>IF(LarmStatus,"Minst ett av de obligatoriska kraven är inte ifyllda eller besvarade med Nej","")</f>
        <v>Minst ett av de obligatoriska kraven är inte ifyllda eller besvarade med Nej</v>
      </c>
      <c r="U3" s="424"/>
      <c r="V3" s="424"/>
      <c r="W3" s="424"/>
      <c r="X3" s="19"/>
      <c r="Y3" s="19"/>
      <c r="Z3" s="19"/>
      <c r="AB3" s="19"/>
      <c r="AD3" s="49"/>
      <c r="AH3" s="19" t="b">
        <f>OR(AH4:AH860)</f>
        <v>1</v>
      </c>
    </row>
    <row r="4" spans="1:46" ht="32.25" customHeight="1" x14ac:dyDescent="0.35">
      <c r="B4" s="425" t="s">
        <v>122</v>
      </c>
      <c r="C4" s="426"/>
      <c r="D4" s="426"/>
      <c r="E4" s="426"/>
      <c r="F4" s="426"/>
      <c r="G4" s="426"/>
      <c r="H4" s="426"/>
      <c r="I4" s="426"/>
      <c r="J4" s="429" t="s">
        <v>386</v>
      </c>
      <c r="K4" s="430"/>
      <c r="L4" s="430"/>
      <c r="M4" s="430"/>
      <c r="N4" s="430"/>
      <c r="O4" s="431"/>
      <c r="P4" s="432" t="s">
        <v>672</v>
      </c>
      <c r="Q4" s="432"/>
      <c r="R4" s="432"/>
      <c r="S4" s="432"/>
      <c r="T4" s="432"/>
      <c r="U4" s="432"/>
      <c r="V4" s="432"/>
      <c r="W4" s="433"/>
      <c r="Z4" s="20"/>
    </row>
    <row r="5" spans="1:46" ht="63" customHeight="1" x14ac:dyDescent="0.2">
      <c r="B5" s="427"/>
      <c r="C5" s="428"/>
      <c r="D5" s="428"/>
      <c r="E5" s="428"/>
      <c r="F5" s="428"/>
      <c r="G5" s="428"/>
      <c r="H5" s="428"/>
      <c r="I5" s="428"/>
      <c r="J5" s="436" t="s">
        <v>384</v>
      </c>
      <c r="K5" s="437"/>
      <c r="L5" s="437"/>
      <c r="M5" s="437"/>
      <c r="N5" s="437"/>
      <c r="O5" s="438"/>
      <c r="P5" s="434"/>
      <c r="Q5" s="434"/>
      <c r="R5" s="434"/>
      <c r="S5" s="434"/>
      <c r="T5" s="434"/>
      <c r="U5" s="434"/>
      <c r="V5" s="434"/>
      <c r="W5" s="435"/>
      <c r="AB5" s="1"/>
      <c r="AC5" s="22"/>
      <c r="AD5" s="22"/>
      <c r="AE5" s="22"/>
      <c r="AF5" s="22"/>
    </row>
    <row r="6" spans="1:46" ht="26.25" customHeight="1" x14ac:dyDescent="0.2">
      <c r="B6" s="410" t="s">
        <v>163</v>
      </c>
      <c r="C6" s="410"/>
      <c r="D6" s="410"/>
      <c r="E6" s="410"/>
      <c r="F6" s="410"/>
      <c r="G6" s="410"/>
      <c r="H6" s="410"/>
      <c r="I6" s="410"/>
      <c r="J6" s="411" t="s">
        <v>650</v>
      </c>
      <c r="K6" s="412"/>
      <c r="L6" s="412"/>
      <c r="M6" s="412"/>
      <c r="N6" s="412"/>
      <c r="O6" s="413"/>
      <c r="P6" s="19"/>
      <c r="Q6" s="6"/>
      <c r="R6" s="6"/>
      <c r="S6" s="6"/>
      <c r="T6" s="6"/>
      <c r="U6" s="6"/>
      <c r="V6" s="6"/>
      <c r="W6" s="6"/>
      <c r="AB6" s="1"/>
      <c r="AC6" s="22"/>
      <c r="AD6" s="22"/>
      <c r="AE6" s="22"/>
      <c r="AF6" s="22"/>
    </row>
    <row r="7" spans="1:46" ht="18" customHeight="1" x14ac:dyDescent="0.2">
      <c r="B7" s="414" t="s">
        <v>72</v>
      </c>
      <c r="C7" s="414"/>
      <c r="D7" s="414"/>
      <c r="E7" s="414"/>
      <c r="F7" s="414"/>
      <c r="G7" s="414"/>
      <c r="H7" s="414"/>
      <c r="I7" s="414"/>
      <c r="J7" s="411"/>
      <c r="K7" s="412"/>
      <c r="L7" s="412"/>
      <c r="M7" s="412"/>
      <c r="N7" s="412"/>
      <c r="O7" s="413"/>
      <c r="P7" s="21" t="s">
        <v>29</v>
      </c>
      <c r="Q7" s="6"/>
      <c r="R7" s="6"/>
      <c r="S7" s="6"/>
      <c r="T7" s="6"/>
      <c r="U7" s="6"/>
      <c r="V7" s="6"/>
      <c r="W7" s="6"/>
      <c r="AB7" s="1"/>
      <c r="AC7" s="22"/>
      <c r="AD7" s="22"/>
      <c r="AE7" s="22"/>
      <c r="AF7" s="22"/>
    </row>
    <row r="8" spans="1:46" ht="27.75" customHeight="1" x14ac:dyDescent="0.2">
      <c r="B8" s="415" t="s">
        <v>6</v>
      </c>
      <c r="C8" s="416"/>
      <c r="D8" s="416"/>
      <c r="E8" s="416"/>
      <c r="F8" s="416"/>
      <c r="G8" s="416"/>
      <c r="H8" s="415" t="s">
        <v>31</v>
      </c>
      <c r="I8" s="417"/>
      <c r="J8" s="418" t="s">
        <v>385</v>
      </c>
      <c r="K8" s="419"/>
      <c r="L8" s="419"/>
      <c r="M8" s="419"/>
      <c r="N8" s="419"/>
      <c r="O8" s="420"/>
      <c r="P8" s="443" t="s">
        <v>30</v>
      </c>
      <c r="Q8" s="443"/>
      <c r="R8" s="443"/>
      <c r="S8" s="443"/>
      <c r="T8" s="443"/>
      <c r="U8" s="443"/>
      <c r="V8" s="443" t="s">
        <v>31</v>
      </c>
      <c r="W8" s="443"/>
      <c r="AB8" s="1"/>
      <c r="AC8" s="22"/>
      <c r="AD8" s="22"/>
      <c r="AE8" s="22"/>
      <c r="AF8" s="22"/>
    </row>
    <row r="9" spans="1:46" ht="19.5" customHeight="1" x14ac:dyDescent="0.2">
      <c r="B9" s="444"/>
      <c r="C9" s="445"/>
      <c r="D9" s="445"/>
      <c r="E9" s="445"/>
      <c r="F9" s="445"/>
      <c r="G9" s="445"/>
      <c r="H9" s="444"/>
      <c r="I9" s="446"/>
      <c r="J9" s="447" t="s">
        <v>653</v>
      </c>
      <c r="K9" s="448"/>
      <c r="L9" s="448"/>
      <c r="M9" s="448"/>
      <c r="N9" s="448"/>
      <c r="O9" s="449"/>
      <c r="P9" s="450"/>
      <c r="Q9" s="450"/>
      <c r="R9" s="450"/>
      <c r="S9" s="450"/>
      <c r="T9" s="450"/>
      <c r="U9" s="450"/>
      <c r="V9" s="451"/>
      <c r="W9" s="451"/>
      <c r="AB9" s="1"/>
      <c r="AC9" s="22"/>
      <c r="AD9" s="22"/>
      <c r="AE9" s="22"/>
      <c r="AF9" s="22"/>
    </row>
    <row r="10" spans="1:46" s="22" customFormat="1" ht="27.75" customHeight="1" x14ac:dyDescent="0.2">
      <c r="A10" s="177"/>
      <c r="B10" s="439" t="s">
        <v>7</v>
      </c>
      <c r="C10" s="439"/>
      <c r="D10" s="439"/>
      <c r="E10" s="439" t="s">
        <v>5</v>
      </c>
      <c r="F10" s="439"/>
      <c r="G10" s="439"/>
      <c r="H10" s="439" t="s">
        <v>56</v>
      </c>
      <c r="I10" s="439"/>
      <c r="J10" s="440" t="s">
        <v>671</v>
      </c>
      <c r="K10" s="441"/>
      <c r="L10" s="441"/>
      <c r="M10" s="441"/>
      <c r="N10" s="441"/>
      <c r="O10" s="442"/>
      <c r="P10" s="443" t="s">
        <v>1</v>
      </c>
      <c r="Q10" s="443"/>
      <c r="R10" s="443"/>
      <c r="S10" s="443"/>
      <c r="T10" s="443" t="s">
        <v>3</v>
      </c>
      <c r="U10" s="443"/>
      <c r="V10" s="443"/>
      <c r="W10" s="443"/>
      <c r="AB10" s="1"/>
    </row>
    <row r="11" spans="1:46" ht="19.5" customHeight="1" x14ac:dyDescent="0.2">
      <c r="B11" s="452"/>
      <c r="C11" s="452"/>
      <c r="D11" s="452"/>
      <c r="E11" s="452"/>
      <c r="F11" s="452"/>
      <c r="G11" s="452"/>
      <c r="H11" s="452"/>
      <c r="I11" s="452"/>
      <c r="P11" s="451"/>
      <c r="Q11" s="451"/>
      <c r="R11" s="451"/>
      <c r="S11" s="451"/>
      <c r="T11" s="451"/>
      <c r="U11" s="451"/>
      <c r="V11" s="451"/>
      <c r="W11" s="451"/>
      <c r="AB11" s="1"/>
      <c r="AC11" s="22"/>
      <c r="AD11" s="22"/>
      <c r="AE11" s="22"/>
      <c r="AF11" s="22"/>
    </row>
    <row r="12" spans="1:46" ht="27.75" customHeight="1" x14ac:dyDescent="0.2">
      <c r="B12" s="439" t="s">
        <v>55</v>
      </c>
      <c r="C12" s="439"/>
      <c r="D12" s="439"/>
      <c r="E12" s="439" t="s">
        <v>1</v>
      </c>
      <c r="F12" s="439"/>
      <c r="G12" s="439"/>
      <c r="H12" s="439" t="s">
        <v>2</v>
      </c>
      <c r="I12" s="439"/>
      <c r="P12" s="443" t="s">
        <v>7</v>
      </c>
      <c r="Q12" s="443"/>
      <c r="R12" s="443"/>
      <c r="S12" s="453"/>
      <c r="T12" s="443" t="s">
        <v>5</v>
      </c>
      <c r="U12" s="443"/>
      <c r="V12" s="443" t="s">
        <v>56</v>
      </c>
      <c r="W12" s="443"/>
      <c r="AB12" s="1"/>
      <c r="AC12" s="22"/>
      <c r="AD12" s="22"/>
      <c r="AE12" s="22"/>
      <c r="AF12" s="22"/>
    </row>
    <row r="13" spans="1:46" ht="19.5" customHeight="1" x14ac:dyDescent="0.2">
      <c r="B13" s="452"/>
      <c r="C13" s="452"/>
      <c r="D13" s="452"/>
      <c r="E13" s="452"/>
      <c r="F13" s="452"/>
      <c r="G13" s="452"/>
      <c r="H13" s="452"/>
      <c r="I13" s="452"/>
      <c r="P13" s="451"/>
      <c r="Q13" s="451"/>
      <c r="R13" s="451"/>
      <c r="S13" s="459"/>
      <c r="T13" s="451"/>
      <c r="U13" s="451"/>
      <c r="V13" s="451"/>
      <c r="W13" s="451"/>
      <c r="AB13" s="1"/>
      <c r="AC13" s="22"/>
      <c r="AD13" s="22"/>
      <c r="AE13" s="22"/>
      <c r="AF13" s="22"/>
    </row>
    <row r="14" spans="1:46" ht="27.75" customHeight="1" x14ac:dyDescent="0.2">
      <c r="B14" s="439" t="s">
        <v>136</v>
      </c>
      <c r="C14" s="439"/>
      <c r="D14" s="439"/>
      <c r="E14" s="415" t="s">
        <v>3</v>
      </c>
      <c r="F14" s="416"/>
      <c r="G14" s="416"/>
      <c r="H14" s="416"/>
      <c r="I14" s="417"/>
      <c r="P14" s="453" t="s">
        <v>2</v>
      </c>
      <c r="Q14" s="454"/>
      <c r="R14" s="454"/>
      <c r="S14" s="454"/>
      <c r="T14" s="453" t="s">
        <v>32</v>
      </c>
      <c r="U14" s="454"/>
      <c r="V14" s="454"/>
      <c r="W14" s="455"/>
      <c r="AB14" s="1"/>
      <c r="AC14" s="22"/>
      <c r="AD14" s="22"/>
      <c r="AE14" s="22"/>
      <c r="AF14" s="22"/>
    </row>
    <row r="15" spans="1:46" ht="19.5" customHeight="1" x14ac:dyDescent="0.2">
      <c r="B15" s="452"/>
      <c r="C15" s="452"/>
      <c r="D15" s="452"/>
      <c r="E15" s="444" t="s">
        <v>0</v>
      </c>
      <c r="F15" s="445"/>
      <c r="G15" s="445"/>
      <c r="H15" s="445"/>
      <c r="I15" s="446"/>
      <c r="P15" s="456"/>
      <c r="Q15" s="457"/>
      <c r="R15" s="457"/>
      <c r="S15" s="457"/>
      <c r="T15" s="456"/>
      <c r="U15" s="457"/>
      <c r="V15" s="457"/>
      <c r="W15" s="458"/>
      <c r="AB15" s="1"/>
      <c r="AC15" s="22"/>
      <c r="AD15" s="22"/>
      <c r="AE15" s="22"/>
      <c r="AF15" s="22"/>
    </row>
    <row r="16" spans="1:46" ht="27.75" customHeight="1" x14ac:dyDescent="0.2">
      <c r="B16" s="416"/>
      <c r="C16" s="416"/>
      <c r="D16" s="416"/>
      <c r="E16" s="416"/>
      <c r="F16" s="416"/>
      <c r="G16" s="416"/>
      <c r="H16" s="416"/>
      <c r="I16" s="416"/>
      <c r="J16" s="33"/>
      <c r="P16" s="453" t="s">
        <v>33</v>
      </c>
      <c r="Q16" s="454"/>
      <c r="R16" s="455"/>
      <c r="S16" s="453" t="s">
        <v>649</v>
      </c>
      <c r="T16" s="454"/>
      <c r="U16" s="454"/>
      <c r="V16" s="454"/>
      <c r="W16" s="455"/>
      <c r="AB16" s="1"/>
      <c r="AC16" s="22"/>
      <c r="AD16" s="22"/>
      <c r="AE16" s="22"/>
      <c r="AF16" s="22"/>
    </row>
    <row r="17" spans="2:34" ht="19.5" customHeight="1" x14ac:dyDescent="0.2">
      <c r="B17" s="479"/>
      <c r="C17" s="479"/>
      <c r="D17" s="479"/>
      <c r="E17" s="479" t="s">
        <v>0</v>
      </c>
      <c r="F17" s="479"/>
      <c r="G17" s="479"/>
      <c r="H17" s="479"/>
      <c r="I17" s="479"/>
      <c r="P17" s="459"/>
      <c r="Q17" s="480"/>
      <c r="R17" s="481"/>
      <c r="S17" s="482"/>
      <c r="T17" s="483"/>
      <c r="U17" s="483"/>
      <c r="V17" s="483"/>
      <c r="W17" s="484"/>
      <c r="AB17" s="1"/>
      <c r="AC17" s="22"/>
      <c r="AD17" s="22"/>
      <c r="AE17" s="22"/>
      <c r="AF17" s="22"/>
      <c r="AH17" s="50" t="b">
        <f>IF(AND(P17=0,P17&lt;&gt;"Ja"),TRUE,FALSE)</f>
        <v>1</v>
      </c>
    </row>
    <row r="18" spans="2:34" ht="19.5" customHeight="1" x14ac:dyDescent="0.2">
      <c r="B18" s="220"/>
      <c r="C18" s="220"/>
      <c r="D18" s="220"/>
      <c r="E18" s="220"/>
      <c r="F18" s="220"/>
      <c r="G18" s="220"/>
      <c r="H18" s="220"/>
      <c r="I18" s="220"/>
      <c r="P18" s="221"/>
      <c r="Q18" s="221"/>
      <c r="R18" s="221"/>
      <c r="S18" s="219"/>
      <c r="T18" s="219"/>
      <c r="U18" s="219"/>
      <c r="V18" s="219"/>
      <c r="W18" s="219"/>
      <c r="AB18" s="1"/>
      <c r="AC18" s="22"/>
      <c r="AD18" s="22"/>
      <c r="AE18" s="22"/>
      <c r="AF18" s="22"/>
      <c r="AH18" s="50"/>
    </row>
    <row r="19" spans="2:34" ht="17.25" customHeight="1" x14ac:dyDescent="0.2">
      <c r="B19" s="19" t="s">
        <v>378</v>
      </c>
      <c r="P19" s="19" t="s">
        <v>379</v>
      </c>
      <c r="AB19" s="1"/>
      <c r="AC19" s="22"/>
      <c r="AD19" s="22"/>
      <c r="AE19" s="22"/>
      <c r="AF19" s="22"/>
    </row>
    <row r="20" spans="2:34" ht="12.75" customHeight="1" x14ac:dyDescent="0.2">
      <c r="B20" s="460" t="s">
        <v>669</v>
      </c>
      <c r="C20" s="461"/>
      <c r="D20" s="461"/>
      <c r="E20" s="461"/>
      <c r="F20" s="461"/>
      <c r="G20" s="461"/>
      <c r="H20" s="461"/>
      <c r="I20" s="462"/>
      <c r="P20" s="460" t="s">
        <v>670</v>
      </c>
      <c r="Q20" s="461"/>
      <c r="R20" s="461"/>
      <c r="S20" s="461"/>
      <c r="T20" s="461"/>
      <c r="U20" s="461"/>
      <c r="V20" s="461"/>
      <c r="W20" s="462"/>
      <c r="AB20" s="1"/>
      <c r="AC20" s="22"/>
      <c r="AD20" s="22"/>
      <c r="AE20" s="22"/>
      <c r="AF20" s="22"/>
    </row>
    <row r="21" spans="2:34" ht="12.75" customHeight="1" x14ac:dyDescent="0.2">
      <c r="B21" s="463"/>
      <c r="C21" s="464"/>
      <c r="D21" s="464"/>
      <c r="E21" s="464"/>
      <c r="F21" s="464"/>
      <c r="G21" s="464"/>
      <c r="H21" s="464"/>
      <c r="I21" s="465"/>
      <c r="P21" s="463"/>
      <c r="Q21" s="464"/>
      <c r="R21" s="464"/>
      <c r="S21" s="464"/>
      <c r="T21" s="464"/>
      <c r="U21" s="464"/>
      <c r="V21" s="464"/>
      <c r="W21" s="465"/>
      <c r="AB21" s="1"/>
      <c r="AC21" s="22"/>
      <c r="AD21" s="22"/>
      <c r="AE21" s="22"/>
      <c r="AF21" s="22"/>
    </row>
    <row r="22" spans="2:34" ht="12.75" customHeight="1" x14ac:dyDescent="0.2">
      <c r="B22" s="463"/>
      <c r="C22" s="464"/>
      <c r="D22" s="464"/>
      <c r="E22" s="464"/>
      <c r="F22" s="464"/>
      <c r="G22" s="464"/>
      <c r="H22" s="464"/>
      <c r="I22" s="465"/>
      <c r="P22" s="463"/>
      <c r="Q22" s="464"/>
      <c r="R22" s="464"/>
      <c r="S22" s="464"/>
      <c r="T22" s="464"/>
      <c r="U22" s="464"/>
      <c r="V22" s="464"/>
      <c r="W22" s="465"/>
      <c r="AB22" s="1"/>
      <c r="AC22" s="22"/>
      <c r="AD22" s="22"/>
      <c r="AE22" s="22"/>
      <c r="AF22" s="22"/>
    </row>
    <row r="23" spans="2:34" ht="12.75" customHeight="1" x14ac:dyDescent="0.2">
      <c r="B23" s="463"/>
      <c r="C23" s="464"/>
      <c r="D23" s="464"/>
      <c r="E23" s="464"/>
      <c r="F23" s="464"/>
      <c r="G23" s="464"/>
      <c r="H23" s="464"/>
      <c r="I23" s="465"/>
      <c r="P23" s="463"/>
      <c r="Q23" s="464"/>
      <c r="R23" s="464"/>
      <c r="S23" s="464"/>
      <c r="T23" s="464"/>
      <c r="U23" s="464"/>
      <c r="V23" s="464"/>
      <c r="W23" s="465"/>
      <c r="AB23" s="1"/>
      <c r="AC23" s="22"/>
      <c r="AD23" s="22"/>
      <c r="AE23" s="22"/>
      <c r="AF23" s="22"/>
    </row>
    <row r="24" spans="2:34" ht="54.4" customHeight="1" x14ac:dyDescent="0.2">
      <c r="B24" s="463"/>
      <c r="C24" s="464"/>
      <c r="D24" s="464"/>
      <c r="E24" s="464"/>
      <c r="F24" s="464"/>
      <c r="G24" s="464"/>
      <c r="H24" s="464"/>
      <c r="I24" s="465"/>
      <c r="P24" s="466"/>
      <c r="Q24" s="467"/>
      <c r="R24" s="467"/>
      <c r="S24" s="467"/>
      <c r="T24" s="467"/>
      <c r="U24" s="467"/>
      <c r="V24" s="467"/>
      <c r="W24" s="468"/>
      <c r="AB24" s="1"/>
      <c r="AC24" s="22"/>
      <c r="AD24" s="22"/>
      <c r="AE24" s="22"/>
      <c r="AF24" s="22"/>
    </row>
    <row r="25" spans="2:34" ht="43.15" customHeight="1" x14ac:dyDescent="0.2">
      <c r="B25" s="466"/>
      <c r="C25" s="467"/>
      <c r="D25" s="467"/>
      <c r="E25" s="467"/>
      <c r="F25" s="467"/>
      <c r="G25" s="467"/>
      <c r="H25" s="467"/>
      <c r="I25" s="468"/>
      <c r="AB25" s="1"/>
      <c r="AC25" s="22"/>
      <c r="AD25" s="22"/>
      <c r="AE25" s="22"/>
      <c r="AF25" s="22"/>
    </row>
    <row r="26" spans="2:34" ht="17.25" customHeight="1" x14ac:dyDescent="0.2">
      <c r="B26" s="51"/>
      <c r="C26" s="31"/>
      <c r="D26" s="31"/>
      <c r="E26" s="31"/>
      <c r="F26" s="31"/>
      <c r="G26" s="31"/>
      <c r="H26" s="31"/>
      <c r="P26" s="19" t="s">
        <v>651</v>
      </c>
    </row>
    <row r="27" spans="2:34" ht="55.5" customHeight="1" x14ac:dyDescent="0.2">
      <c r="B27" s="36" t="s">
        <v>374</v>
      </c>
      <c r="P27" s="469" t="s">
        <v>652</v>
      </c>
      <c r="Q27" s="470"/>
      <c r="R27" s="470"/>
      <c r="S27" s="470"/>
      <c r="T27" s="470"/>
      <c r="U27" s="470"/>
      <c r="V27" s="470"/>
      <c r="W27" s="471"/>
      <c r="AB27" s="1"/>
      <c r="AC27" s="22"/>
      <c r="AD27" s="22"/>
      <c r="AE27" s="22"/>
      <c r="AF27" s="22"/>
    </row>
    <row r="28" spans="2:34" ht="115.5" customHeight="1" x14ac:dyDescent="0.2">
      <c r="B28" s="472"/>
      <c r="C28" s="473"/>
      <c r="D28" s="473"/>
      <c r="E28" s="473"/>
      <c r="F28" s="473"/>
      <c r="G28" s="473"/>
      <c r="H28" s="473"/>
      <c r="I28" s="473"/>
      <c r="P28" s="474"/>
      <c r="Q28" s="475"/>
      <c r="R28" s="475"/>
      <c r="S28" s="475"/>
      <c r="T28" s="475"/>
      <c r="U28" s="475"/>
      <c r="V28" s="475"/>
      <c r="W28" s="476"/>
      <c r="AB28" s="1"/>
      <c r="AC28" s="22"/>
      <c r="AD28" s="22"/>
      <c r="AE28" s="22"/>
      <c r="AF28" s="22"/>
    </row>
    <row r="29" spans="2:34" ht="17.25" customHeight="1" x14ac:dyDescent="0.2">
      <c r="B29" s="51"/>
      <c r="C29" s="31"/>
      <c r="D29" s="31"/>
      <c r="E29" s="31"/>
      <c r="F29" s="31"/>
      <c r="G29" s="31"/>
      <c r="H29" s="31"/>
    </row>
    <row r="30" spans="2:34" ht="27.75" customHeight="1" x14ac:dyDescent="0.2">
      <c r="B30" s="477" t="s">
        <v>640</v>
      </c>
      <c r="C30" s="477"/>
      <c r="D30" s="477" t="s">
        <v>641</v>
      </c>
      <c r="E30" s="477"/>
      <c r="G30" s="478" t="s">
        <v>110</v>
      </c>
      <c r="H30" s="478"/>
      <c r="I30" s="478"/>
    </row>
    <row r="31" spans="2:34" ht="19.5" customHeight="1" x14ac:dyDescent="0.2">
      <c r="B31" s="485"/>
      <c r="C31" s="486"/>
      <c r="D31" s="495"/>
      <c r="E31" s="495"/>
      <c r="G31" s="472"/>
      <c r="H31" s="472"/>
      <c r="I31" s="472"/>
    </row>
    <row r="32" spans="2:34" ht="12.75" customHeight="1" x14ac:dyDescent="0.2"/>
    <row r="33" spans="2:43" ht="27.75" customHeight="1" x14ac:dyDescent="0.2">
      <c r="B33" s="477" t="s">
        <v>50</v>
      </c>
      <c r="C33" s="477"/>
      <c r="D33" s="477" t="s">
        <v>51</v>
      </c>
      <c r="E33" s="477"/>
      <c r="G33" s="478" t="s">
        <v>661</v>
      </c>
      <c r="H33" s="478"/>
      <c r="I33" s="478"/>
    </row>
    <row r="34" spans="2:43" ht="19.5" customHeight="1" x14ac:dyDescent="0.2">
      <c r="B34" s="485"/>
      <c r="C34" s="486"/>
      <c r="D34" s="487"/>
      <c r="E34" s="487"/>
      <c r="G34" s="488" t="s">
        <v>662</v>
      </c>
      <c r="H34" s="489"/>
      <c r="I34" s="492"/>
      <c r="P34" s="52"/>
      <c r="Q34" s="52"/>
      <c r="R34" s="52"/>
    </row>
    <row r="35" spans="2:43" ht="12.75" customHeight="1" x14ac:dyDescent="0.2">
      <c r="F35" s="33"/>
      <c r="G35" s="490"/>
      <c r="H35" s="491"/>
      <c r="I35" s="493"/>
    </row>
    <row r="36" spans="2:43" ht="27.75" customHeight="1" x14ac:dyDescent="0.2">
      <c r="B36" s="477" t="s">
        <v>642</v>
      </c>
      <c r="C36" s="477"/>
      <c r="D36" s="477" t="s">
        <v>643</v>
      </c>
      <c r="E36" s="477"/>
      <c r="G36" s="494"/>
      <c r="H36" s="494"/>
    </row>
    <row r="37" spans="2:43" ht="19.5" customHeight="1" x14ac:dyDescent="0.2">
      <c r="B37" s="485"/>
      <c r="C37" s="486"/>
      <c r="D37" s="485"/>
      <c r="E37" s="486"/>
      <c r="G37" s="507"/>
      <c r="H37" s="507"/>
      <c r="P37" s="52"/>
      <c r="Q37" s="52"/>
      <c r="R37" s="52"/>
    </row>
    <row r="38" spans="2:43" ht="12.75" hidden="1" customHeight="1" x14ac:dyDescent="0.2"/>
    <row r="39" spans="2:43" ht="26.25" hidden="1" customHeight="1" x14ac:dyDescent="0.2">
      <c r="B39" s="508" t="s">
        <v>372</v>
      </c>
      <c r="C39" s="509"/>
      <c r="D39" s="509"/>
      <c r="E39" s="509"/>
      <c r="F39" s="509"/>
      <c r="G39" s="509"/>
      <c r="H39" s="509"/>
      <c r="I39" s="509"/>
      <c r="J39" s="509"/>
      <c r="K39" s="509"/>
      <c r="L39" s="189"/>
      <c r="M39" s="190"/>
      <c r="N39" s="190"/>
    </row>
    <row r="40" spans="2:43" ht="26.25" hidden="1" customHeight="1" x14ac:dyDescent="0.2">
      <c r="B40" s="496" t="s">
        <v>202</v>
      </c>
      <c r="C40" s="497"/>
      <c r="D40" s="497"/>
      <c r="E40" s="497"/>
      <c r="F40" s="497"/>
      <c r="G40" s="497"/>
      <c r="H40" s="497"/>
      <c r="I40" s="497"/>
      <c r="J40" s="497"/>
      <c r="K40" s="497"/>
      <c r="L40" s="191"/>
      <c r="M40" s="192"/>
      <c r="N40" s="192"/>
    </row>
    <row r="41" spans="2:43" ht="12.75" customHeight="1" x14ac:dyDescent="0.2">
      <c r="B41" s="28"/>
      <c r="C41" s="28"/>
      <c r="D41" s="28"/>
      <c r="E41" s="28"/>
      <c r="F41" s="28"/>
      <c r="G41" s="28"/>
      <c r="H41" s="28"/>
      <c r="I41" s="28"/>
      <c r="J41" s="28"/>
      <c r="K41" s="70"/>
    </row>
    <row r="42" spans="2:43" ht="27.75" customHeight="1" x14ac:dyDescent="0.2">
      <c r="B42" s="504" t="s">
        <v>373</v>
      </c>
      <c r="C42" s="510"/>
      <c r="D42" s="510"/>
      <c r="E42" s="510"/>
      <c r="F42" s="510"/>
      <c r="G42" s="510"/>
      <c r="H42" s="510"/>
      <c r="I42" s="510"/>
      <c r="J42" s="510"/>
      <c r="K42" s="510"/>
      <c r="L42" s="228"/>
      <c r="M42" s="229"/>
      <c r="N42" s="229"/>
    </row>
    <row r="43" spans="2:43" ht="25.5" customHeight="1" x14ac:dyDescent="0.2">
      <c r="B43" s="496" t="s">
        <v>208</v>
      </c>
      <c r="C43" s="497"/>
      <c r="D43" s="497"/>
      <c r="E43" s="497"/>
      <c r="F43" s="497"/>
      <c r="G43" s="497"/>
      <c r="H43" s="497"/>
      <c r="I43" s="497"/>
      <c r="J43" s="497"/>
      <c r="K43" s="497"/>
      <c r="L43" s="230"/>
      <c r="M43" s="231"/>
      <c r="N43" s="231"/>
      <c r="P43" s="226"/>
      <c r="Q43" s="226"/>
      <c r="R43" s="226"/>
      <c r="V43" s="33"/>
    </row>
    <row r="44" spans="2:43" ht="12.75" customHeight="1" x14ac:dyDescent="0.2">
      <c r="B44" s="232"/>
      <c r="C44" s="232"/>
      <c r="D44" s="233"/>
      <c r="E44" s="233"/>
      <c r="F44" s="233"/>
      <c r="L44" s="22"/>
      <c r="M44" s="22"/>
      <c r="N44" s="22"/>
    </row>
    <row r="45" spans="2:43" ht="21" customHeight="1" x14ac:dyDescent="0.2">
      <c r="B45" s="498" t="s">
        <v>356</v>
      </c>
      <c r="C45" s="498"/>
      <c r="D45" s="498"/>
      <c r="E45" s="498"/>
      <c r="F45" s="498"/>
      <c r="I45" s="33"/>
      <c r="L45" s="22"/>
      <c r="M45" s="22"/>
      <c r="N45" s="22"/>
      <c r="P45" s="499" t="s">
        <v>52</v>
      </c>
      <c r="Q45" s="499"/>
      <c r="X45" s="234"/>
      <c r="Y45" s="23"/>
      <c r="Z45" s="23"/>
      <c r="AA45" s="23"/>
    </row>
    <row r="46" spans="2:43" ht="2.25" customHeight="1" x14ac:dyDescent="0.2">
      <c r="B46" s="500"/>
      <c r="C46" s="500"/>
      <c r="D46" s="500"/>
      <c r="E46" s="500"/>
      <c r="F46" s="500"/>
      <c r="G46" s="49"/>
      <c r="I46" s="235" t="s">
        <v>173</v>
      </c>
      <c r="P46" s="500"/>
      <c r="Q46" s="500"/>
      <c r="R46" s="500"/>
      <c r="S46" s="500"/>
      <c r="T46" s="500"/>
    </row>
    <row r="47" spans="2:43" ht="90" customHeight="1" x14ac:dyDescent="0.2">
      <c r="B47" s="236" t="s">
        <v>359</v>
      </c>
      <c r="C47" s="501" t="s">
        <v>357</v>
      </c>
      <c r="D47" s="501"/>
      <c r="E47" s="501"/>
      <c r="F47" s="502" t="s">
        <v>644</v>
      </c>
      <c r="G47" s="503"/>
      <c r="H47" s="503"/>
      <c r="I47" s="503"/>
      <c r="J47" s="503"/>
      <c r="K47" s="503"/>
      <c r="L47" s="237" t="s">
        <v>171</v>
      </c>
      <c r="M47" s="237" t="s">
        <v>170</v>
      </c>
      <c r="N47" s="236" t="s">
        <v>350</v>
      </c>
      <c r="P47" s="504" t="s">
        <v>358</v>
      </c>
      <c r="Q47" s="505"/>
      <c r="R47" s="505"/>
      <c r="S47" s="505"/>
      <c r="T47" s="505"/>
      <c r="U47" s="506"/>
      <c r="V47" s="523" t="s">
        <v>351</v>
      </c>
      <c r="W47" s="506"/>
      <c r="X47" s="504" t="s">
        <v>375</v>
      </c>
      <c r="Y47" s="506"/>
    </row>
    <row r="48" spans="2:43" ht="43.5" customHeight="1" x14ac:dyDescent="0.2">
      <c r="B48" s="244" t="s">
        <v>100</v>
      </c>
      <c r="C48" s="513" t="s">
        <v>210</v>
      </c>
      <c r="D48" s="514"/>
      <c r="E48" s="515"/>
      <c r="F48" s="513"/>
      <c r="G48" s="516"/>
      <c r="H48" s="516"/>
      <c r="I48" s="516"/>
      <c r="J48" s="516"/>
      <c r="K48" s="516"/>
      <c r="L48" s="238"/>
      <c r="M48" s="239"/>
      <c r="N48" s="240"/>
      <c r="P48" s="517"/>
      <c r="Q48" s="503"/>
      <c r="R48" s="503"/>
      <c r="S48" s="503"/>
      <c r="T48" s="503"/>
      <c r="U48" s="518"/>
      <c r="V48" s="519"/>
      <c r="W48" s="520"/>
      <c r="X48" s="521">
        <f>IFERROR(IF(L48="TRUE",V48,V48*M48),"")</f>
        <v>0</v>
      </c>
      <c r="Y48" s="522"/>
      <c r="Z48" s="511"/>
      <c r="AA48" s="512"/>
      <c r="AB48" s="512"/>
      <c r="AC48" s="512"/>
      <c r="AD48" s="512"/>
      <c r="AE48" s="512"/>
      <c r="AF48" s="512"/>
      <c r="AG48" s="512"/>
      <c r="AH48" s="512"/>
      <c r="AI48" s="512"/>
      <c r="AJ48" s="512"/>
      <c r="AK48" s="512"/>
      <c r="AL48" s="512"/>
      <c r="AM48" s="512"/>
      <c r="AN48" s="512"/>
      <c r="AO48" s="512"/>
      <c r="AP48" s="512"/>
      <c r="AQ48" s="512"/>
    </row>
    <row r="49" spans="2:25" ht="42.75" customHeight="1" x14ac:dyDescent="0.2">
      <c r="B49" s="244" t="s">
        <v>101</v>
      </c>
      <c r="C49" s="513" t="s">
        <v>216</v>
      </c>
      <c r="D49" s="514"/>
      <c r="E49" s="515"/>
      <c r="F49" s="513"/>
      <c r="G49" s="516"/>
      <c r="H49" s="516"/>
      <c r="I49" s="516"/>
      <c r="J49" s="516"/>
      <c r="K49" s="516"/>
      <c r="L49" s="238"/>
      <c r="M49" s="239"/>
      <c r="N49" s="240"/>
      <c r="P49" s="517"/>
      <c r="Q49" s="503"/>
      <c r="R49" s="503"/>
      <c r="S49" s="503"/>
      <c r="T49" s="503"/>
      <c r="U49" s="518"/>
      <c r="V49" s="519"/>
      <c r="W49" s="520"/>
      <c r="X49" s="521">
        <f t="shared" ref="X49:X67" si="0">IFERROR(IF(L49="TRUE",V49,V49*M49),"")</f>
        <v>0</v>
      </c>
      <c r="Y49" s="522"/>
    </row>
    <row r="50" spans="2:25" ht="42.75" customHeight="1" x14ac:dyDescent="0.2">
      <c r="B50" s="244" t="s">
        <v>102</v>
      </c>
      <c r="C50" s="513" t="s">
        <v>222</v>
      </c>
      <c r="D50" s="514"/>
      <c r="E50" s="515"/>
      <c r="F50" s="513"/>
      <c r="G50" s="516"/>
      <c r="H50" s="516"/>
      <c r="I50" s="516"/>
      <c r="J50" s="516"/>
      <c r="K50" s="516"/>
      <c r="L50" s="238"/>
      <c r="M50" s="239"/>
      <c r="N50" s="240"/>
      <c r="P50" s="517"/>
      <c r="Q50" s="503"/>
      <c r="R50" s="503"/>
      <c r="S50" s="503"/>
      <c r="T50" s="503"/>
      <c r="U50" s="518"/>
      <c r="V50" s="519"/>
      <c r="W50" s="520"/>
      <c r="X50" s="521">
        <f t="shared" si="0"/>
        <v>0</v>
      </c>
      <c r="Y50" s="522"/>
    </row>
    <row r="51" spans="2:25" ht="42.75" customHeight="1" x14ac:dyDescent="0.2">
      <c r="B51" s="244" t="s">
        <v>103</v>
      </c>
      <c r="C51" s="513" t="s">
        <v>228</v>
      </c>
      <c r="D51" s="514"/>
      <c r="E51" s="515"/>
      <c r="F51" s="513"/>
      <c r="G51" s="516"/>
      <c r="H51" s="516"/>
      <c r="I51" s="516"/>
      <c r="J51" s="516"/>
      <c r="K51" s="516"/>
      <c r="L51" s="238"/>
      <c r="M51" s="239"/>
      <c r="N51" s="240"/>
      <c r="P51" s="517"/>
      <c r="Q51" s="503"/>
      <c r="R51" s="503"/>
      <c r="S51" s="503"/>
      <c r="T51" s="503"/>
      <c r="U51" s="518"/>
      <c r="V51" s="519"/>
      <c r="W51" s="520"/>
      <c r="X51" s="521">
        <f t="shared" si="0"/>
        <v>0</v>
      </c>
      <c r="Y51" s="522"/>
    </row>
    <row r="52" spans="2:25" ht="42.75" customHeight="1" x14ac:dyDescent="0.2">
      <c r="B52" s="244" t="s">
        <v>104</v>
      </c>
      <c r="C52" s="513" t="s">
        <v>234</v>
      </c>
      <c r="D52" s="514"/>
      <c r="E52" s="515"/>
      <c r="F52" s="513"/>
      <c r="G52" s="516"/>
      <c r="H52" s="516"/>
      <c r="I52" s="516"/>
      <c r="J52" s="516"/>
      <c r="K52" s="516"/>
      <c r="L52" s="238"/>
      <c r="M52" s="239"/>
      <c r="N52" s="240"/>
      <c r="P52" s="517"/>
      <c r="Q52" s="503"/>
      <c r="R52" s="503"/>
      <c r="S52" s="503"/>
      <c r="T52" s="503"/>
      <c r="U52" s="518"/>
      <c r="V52" s="519"/>
      <c r="W52" s="520"/>
      <c r="X52" s="521">
        <f t="shared" si="0"/>
        <v>0</v>
      </c>
      <c r="Y52" s="522"/>
    </row>
    <row r="53" spans="2:25" ht="42.75" customHeight="1" x14ac:dyDescent="0.2">
      <c r="B53" s="244" t="s">
        <v>106</v>
      </c>
      <c r="C53" s="513" t="s">
        <v>240</v>
      </c>
      <c r="D53" s="514"/>
      <c r="E53" s="515"/>
      <c r="F53" s="513"/>
      <c r="G53" s="516"/>
      <c r="H53" s="516"/>
      <c r="I53" s="516"/>
      <c r="J53" s="516"/>
      <c r="K53" s="516"/>
      <c r="L53" s="238"/>
      <c r="M53" s="239"/>
      <c r="N53" s="240"/>
      <c r="P53" s="517"/>
      <c r="Q53" s="503"/>
      <c r="R53" s="503"/>
      <c r="S53" s="503"/>
      <c r="T53" s="503"/>
      <c r="U53" s="518"/>
      <c r="V53" s="519"/>
      <c r="W53" s="520"/>
      <c r="X53" s="521">
        <f t="shared" si="0"/>
        <v>0</v>
      </c>
      <c r="Y53" s="522"/>
    </row>
    <row r="54" spans="2:25" ht="42.75" customHeight="1" x14ac:dyDescent="0.2">
      <c r="B54" s="244" t="s">
        <v>105</v>
      </c>
      <c r="C54" s="513" t="s">
        <v>246</v>
      </c>
      <c r="D54" s="514"/>
      <c r="E54" s="515"/>
      <c r="F54" s="513"/>
      <c r="G54" s="516"/>
      <c r="H54" s="516"/>
      <c r="I54" s="516"/>
      <c r="J54" s="516"/>
      <c r="K54" s="516"/>
      <c r="L54" s="238"/>
      <c r="M54" s="239"/>
      <c r="N54" s="240"/>
      <c r="P54" s="517"/>
      <c r="Q54" s="503"/>
      <c r="R54" s="503"/>
      <c r="S54" s="503"/>
      <c r="T54" s="503"/>
      <c r="U54" s="518"/>
      <c r="V54" s="519"/>
      <c r="W54" s="520"/>
      <c r="X54" s="521">
        <f t="shared" si="0"/>
        <v>0</v>
      </c>
      <c r="Y54" s="522"/>
    </row>
    <row r="55" spans="2:25" ht="42.75" customHeight="1" x14ac:dyDescent="0.2">
      <c r="B55" s="244" t="s">
        <v>107</v>
      </c>
      <c r="C55" s="513" t="s">
        <v>252</v>
      </c>
      <c r="D55" s="514"/>
      <c r="E55" s="515"/>
      <c r="F55" s="513"/>
      <c r="G55" s="516"/>
      <c r="H55" s="516"/>
      <c r="I55" s="516"/>
      <c r="J55" s="516"/>
      <c r="K55" s="516"/>
      <c r="L55" s="238"/>
      <c r="M55" s="239"/>
      <c r="N55" s="240"/>
      <c r="P55" s="517"/>
      <c r="Q55" s="503"/>
      <c r="R55" s="503"/>
      <c r="S55" s="503"/>
      <c r="T55" s="503"/>
      <c r="U55" s="518"/>
      <c r="V55" s="519"/>
      <c r="W55" s="520"/>
      <c r="X55" s="521">
        <f t="shared" si="0"/>
        <v>0</v>
      </c>
      <c r="Y55" s="522"/>
    </row>
    <row r="56" spans="2:25" ht="42.75" customHeight="1" x14ac:dyDescent="0.2">
      <c r="B56" s="244" t="s">
        <v>108</v>
      </c>
      <c r="C56" s="513" t="s">
        <v>258</v>
      </c>
      <c r="D56" s="514"/>
      <c r="E56" s="515"/>
      <c r="F56" s="513"/>
      <c r="G56" s="516"/>
      <c r="H56" s="516"/>
      <c r="I56" s="516"/>
      <c r="J56" s="516"/>
      <c r="K56" s="516"/>
      <c r="L56" s="238"/>
      <c r="M56" s="239"/>
      <c r="N56" s="240"/>
      <c r="P56" s="517"/>
      <c r="Q56" s="503"/>
      <c r="R56" s="503"/>
      <c r="S56" s="503"/>
      <c r="T56" s="503"/>
      <c r="U56" s="518"/>
      <c r="V56" s="519"/>
      <c r="W56" s="520"/>
      <c r="X56" s="521">
        <f t="shared" si="0"/>
        <v>0</v>
      </c>
      <c r="Y56" s="522"/>
    </row>
    <row r="57" spans="2:25" ht="42.75" customHeight="1" x14ac:dyDescent="0.2">
      <c r="B57" s="244" t="s">
        <v>109</v>
      </c>
      <c r="C57" s="513" t="s">
        <v>264</v>
      </c>
      <c r="D57" s="514"/>
      <c r="E57" s="515"/>
      <c r="F57" s="513"/>
      <c r="G57" s="516"/>
      <c r="H57" s="516"/>
      <c r="I57" s="516"/>
      <c r="J57" s="516"/>
      <c r="K57" s="516"/>
      <c r="L57" s="238"/>
      <c r="M57" s="239"/>
      <c r="N57" s="240"/>
      <c r="P57" s="517"/>
      <c r="Q57" s="503"/>
      <c r="R57" s="503"/>
      <c r="S57" s="503"/>
      <c r="T57" s="503"/>
      <c r="U57" s="518"/>
      <c r="V57" s="519"/>
      <c r="W57" s="520"/>
      <c r="X57" s="521">
        <f t="shared" si="0"/>
        <v>0</v>
      </c>
      <c r="Y57" s="522"/>
    </row>
    <row r="58" spans="2:25" ht="42.75" customHeight="1" x14ac:dyDescent="0.2">
      <c r="B58" s="244" t="s">
        <v>177</v>
      </c>
      <c r="C58" s="513" t="s">
        <v>270</v>
      </c>
      <c r="D58" s="514"/>
      <c r="E58" s="515"/>
      <c r="F58" s="513"/>
      <c r="G58" s="516"/>
      <c r="H58" s="516"/>
      <c r="I58" s="516"/>
      <c r="J58" s="516"/>
      <c r="K58" s="516"/>
      <c r="L58" s="238"/>
      <c r="M58" s="239"/>
      <c r="N58" s="240"/>
      <c r="P58" s="517"/>
      <c r="Q58" s="503"/>
      <c r="R58" s="503"/>
      <c r="S58" s="503"/>
      <c r="T58" s="503"/>
      <c r="U58" s="518"/>
      <c r="V58" s="519"/>
      <c r="W58" s="520"/>
      <c r="X58" s="521">
        <f t="shared" si="0"/>
        <v>0</v>
      </c>
      <c r="Y58" s="522"/>
    </row>
    <row r="59" spans="2:25" ht="42.75" customHeight="1" x14ac:dyDescent="0.2">
      <c r="B59" s="244" t="s">
        <v>178</v>
      </c>
      <c r="C59" s="513" t="s">
        <v>276</v>
      </c>
      <c r="D59" s="514"/>
      <c r="E59" s="515"/>
      <c r="F59" s="513"/>
      <c r="G59" s="516"/>
      <c r="H59" s="516"/>
      <c r="I59" s="516"/>
      <c r="J59" s="516"/>
      <c r="K59" s="516"/>
      <c r="L59" s="238"/>
      <c r="M59" s="239"/>
      <c r="N59" s="240"/>
      <c r="P59" s="517"/>
      <c r="Q59" s="503"/>
      <c r="R59" s="503"/>
      <c r="S59" s="503"/>
      <c r="T59" s="503"/>
      <c r="U59" s="518"/>
      <c r="V59" s="519"/>
      <c r="W59" s="520"/>
      <c r="X59" s="521">
        <f t="shared" si="0"/>
        <v>0</v>
      </c>
      <c r="Y59" s="522"/>
    </row>
    <row r="60" spans="2:25" ht="42.75" customHeight="1" x14ac:dyDescent="0.2">
      <c r="B60" s="244" t="s">
        <v>179</v>
      </c>
      <c r="C60" s="513" t="s">
        <v>282</v>
      </c>
      <c r="D60" s="514"/>
      <c r="E60" s="515"/>
      <c r="F60" s="513"/>
      <c r="G60" s="516"/>
      <c r="H60" s="516"/>
      <c r="I60" s="516"/>
      <c r="J60" s="516"/>
      <c r="K60" s="516"/>
      <c r="L60" s="238"/>
      <c r="M60" s="239"/>
      <c r="N60" s="240"/>
      <c r="P60" s="517"/>
      <c r="Q60" s="503"/>
      <c r="R60" s="503"/>
      <c r="S60" s="503"/>
      <c r="T60" s="503"/>
      <c r="U60" s="518"/>
      <c r="V60" s="519"/>
      <c r="W60" s="520"/>
      <c r="X60" s="521">
        <f t="shared" si="0"/>
        <v>0</v>
      </c>
      <c r="Y60" s="522"/>
    </row>
    <row r="61" spans="2:25" ht="42.75" customHeight="1" x14ac:dyDescent="0.2">
      <c r="B61" s="244" t="s">
        <v>180</v>
      </c>
      <c r="C61" s="513" t="s">
        <v>288</v>
      </c>
      <c r="D61" s="514"/>
      <c r="E61" s="515"/>
      <c r="F61" s="513"/>
      <c r="G61" s="516"/>
      <c r="H61" s="516"/>
      <c r="I61" s="516"/>
      <c r="J61" s="516"/>
      <c r="K61" s="516"/>
      <c r="L61" s="238"/>
      <c r="M61" s="239"/>
      <c r="N61" s="240"/>
      <c r="P61" s="517"/>
      <c r="Q61" s="503"/>
      <c r="R61" s="503"/>
      <c r="S61" s="503"/>
      <c r="T61" s="503"/>
      <c r="U61" s="518"/>
      <c r="V61" s="519"/>
      <c r="W61" s="520"/>
      <c r="X61" s="521">
        <f t="shared" si="0"/>
        <v>0</v>
      </c>
      <c r="Y61" s="522"/>
    </row>
    <row r="62" spans="2:25" ht="42.75" customHeight="1" x14ac:dyDescent="0.2">
      <c r="B62" s="244" t="s">
        <v>181</v>
      </c>
      <c r="C62" s="513" t="s">
        <v>294</v>
      </c>
      <c r="D62" s="514"/>
      <c r="E62" s="515"/>
      <c r="F62" s="513"/>
      <c r="G62" s="516"/>
      <c r="H62" s="516"/>
      <c r="I62" s="516"/>
      <c r="J62" s="516"/>
      <c r="K62" s="516"/>
      <c r="L62" s="238"/>
      <c r="M62" s="239"/>
      <c r="N62" s="240"/>
      <c r="P62" s="517"/>
      <c r="Q62" s="503"/>
      <c r="R62" s="503"/>
      <c r="S62" s="503"/>
      <c r="T62" s="503"/>
      <c r="U62" s="518"/>
      <c r="V62" s="519"/>
      <c r="W62" s="520"/>
      <c r="X62" s="521">
        <f t="shared" si="0"/>
        <v>0</v>
      </c>
      <c r="Y62" s="522"/>
    </row>
    <row r="63" spans="2:25" ht="42.75" customHeight="1" x14ac:dyDescent="0.2">
      <c r="B63" s="244" t="s">
        <v>182</v>
      </c>
      <c r="C63" s="513" t="s">
        <v>300</v>
      </c>
      <c r="D63" s="514"/>
      <c r="E63" s="515"/>
      <c r="F63" s="513"/>
      <c r="G63" s="516"/>
      <c r="H63" s="516"/>
      <c r="I63" s="516"/>
      <c r="J63" s="516"/>
      <c r="K63" s="516"/>
      <c r="L63" s="238"/>
      <c r="M63" s="239"/>
      <c r="N63" s="240"/>
      <c r="P63" s="517"/>
      <c r="Q63" s="503"/>
      <c r="R63" s="503"/>
      <c r="S63" s="503"/>
      <c r="T63" s="503"/>
      <c r="U63" s="518"/>
      <c r="V63" s="519"/>
      <c r="W63" s="520"/>
      <c r="X63" s="521">
        <f t="shared" si="0"/>
        <v>0</v>
      </c>
      <c r="Y63" s="522"/>
    </row>
    <row r="64" spans="2:25" ht="42.75" customHeight="1" x14ac:dyDescent="0.2">
      <c r="B64" s="244" t="s">
        <v>183</v>
      </c>
      <c r="C64" s="513" t="s">
        <v>306</v>
      </c>
      <c r="D64" s="514"/>
      <c r="E64" s="515"/>
      <c r="F64" s="513"/>
      <c r="G64" s="516"/>
      <c r="H64" s="516"/>
      <c r="I64" s="516"/>
      <c r="J64" s="516"/>
      <c r="K64" s="516"/>
      <c r="L64" s="238"/>
      <c r="M64" s="239"/>
      <c r="N64" s="240"/>
      <c r="P64" s="517"/>
      <c r="Q64" s="503"/>
      <c r="R64" s="503"/>
      <c r="S64" s="503"/>
      <c r="T64" s="503"/>
      <c r="U64" s="518"/>
      <c r="V64" s="519"/>
      <c r="W64" s="520"/>
      <c r="X64" s="521">
        <f t="shared" si="0"/>
        <v>0</v>
      </c>
      <c r="Y64" s="522"/>
    </row>
    <row r="65" spans="1:44" ht="42.75" customHeight="1" x14ac:dyDescent="0.2">
      <c r="B65" s="244" t="s">
        <v>184</v>
      </c>
      <c r="C65" s="513" t="s">
        <v>312</v>
      </c>
      <c r="D65" s="514"/>
      <c r="E65" s="515"/>
      <c r="F65" s="513"/>
      <c r="G65" s="516"/>
      <c r="H65" s="516"/>
      <c r="I65" s="516"/>
      <c r="J65" s="516"/>
      <c r="K65" s="516"/>
      <c r="L65" s="238"/>
      <c r="M65" s="239"/>
      <c r="N65" s="240"/>
      <c r="P65" s="517"/>
      <c r="Q65" s="503"/>
      <c r="R65" s="503"/>
      <c r="S65" s="503"/>
      <c r="T65" s="503"/>
      <c r="U65" s="518"/>
      <c r="V65" s="519"/>
      <c r="W65" s="520"/>
      <c r="X65" s="521">
        <f t="shared" si="0"/>
        <v>0</v>
      </c>
      <c r="Y65" s="522"/>
    </row>
    <row r="66" spans="1:44" ht="42.75" customHeight="1" x14ac:dyDescent="0.2">
      <c r="B66" s="244" t="s">
        <v>185</v>
      </c>
      <c r="C66" s="513" t="s">
        <v>318</v>
      </c>
      <c r="D66" s="514"/>
      <c r="E66" s="515"/>
      <c r="F66" s="513"/>
      <c r="G66" s="516"/>
      <c r="H66" s="516"/>
      <c r="I66" s="516"/>
      <c r="J66" s="516"/>
      <c r="K66" s="516"/>
      <c r="L66" s="238"/>
      <c r="M66" s="239"/>
      <c r="N66" s="240"/>
      <c r="P66" s="517"/>
      <c r="Q66" s="503"/>
      <c r="R66" s="503"/>
      <c r="S66" s="503"/>
      <c r="T66" s="503"/>
      <c r="U66" s="518"/>
      <c r="V66" s="519"/>
      <c r="W66" s="520"/>
      <c r="X66" s="521">
        <f t="shared" si="0"/>
        <v>0</v>
      </c>
      <c r="Y66" s="522"/>
    </row>
    <row r="67" spans="1:44" ht="42.75" customHeight="1" x14ac:dyDescent="0.2">
      <c r="B67" s="244" t="s">
        <v>116</v>
      </c>
      <c r="C67" s="513" t="s">
        <v>324</v>
      </c>
      <c r="D67" s="514"/>
      <c r="E67" s="515"/>
      <c r="F67" s="513"/>
      <c r="G67" s="516"/>
      <c r="H67" s="516"/>
      <c r="I67" s="516"/>
      <c r="J67" s="516"/>
      <c r="K67" s="516"/>
      <c r="L67" s="238"/>
      <c r="M67" s="239"/>
      <c r="N67" s="240"/>
      <c r="P67" s="517"/>
      <c r="Q67" s="503"/>
      <c r="R67" s="503"/>
      <c r="S67" s="503"/>
      <c r="T67" s="503"/>
      <c r="U67" s="518"/>
      <c r="V67" s="519"/>
      <c r="W67" s="520"/>
      <c r="X67" s="521">
        <f t="shared" si="0"/>
        <v>0</v>
      </c>
      <c r="Y67" s="522"/>
    </row>
    <row r="68" spans="1:44" ht="7.5" customHeight="1" x14ac:dyDescent="0.2">
      <c r="C68" s="1"/>
      <c r="H68" s="17"/>
      <c r="P68" s="226"/>
      <c r="Q68" s="226"/>
      <c r="R68" s="226"/>
      <c r="X68" s="227"/>
      <c r="Y68" s="227"/>
      <c r="Z68" s="23"/>
      <c r="AA68" s="23"/>
    </row>
    <row r="69" spans="1:44" ht="28.5" customHeight="1" x14ac:dyDescent="0.2">
      <c r="C69" s="1"/>
      <c r="P69" s="226"/>
      <c r="Q69" s="226"/>
      <c r="R69" s="226"/>
      <c r="U69" s="23"/>
      <c r="V69" s="23"/>
      <c r="W69" s="53" t="s">
        <v>117</v>
      </c>
      <c r="X69" s="524">
        <f>SUM(X48:Y67)</f>
        <v>0</v>
      </c>
      <c r="Y69" s="525"/>
      <c r="Z69" s="23"/>
      <c r="AA69" s="23"/>
    </row>
    <row r="70" spans="1:44" ht="7.5" customHeight="1" x14ac:dyDescent="0.2">
      <c r="C70" s="1"/>
      <c r="H70" s="17"/>
      <c r="P70" s="52"/>
      <c r="Q70" s="52"/>
      <c r="R70" s="52"/>
      <c r="Z70" s="23"/>
      <c r="AA70" s="23"/>
    </row>
    <row r="71" spans="1:44" ht="27" customHeight="1" x14ac:dyDescent="0.2">
      <c r="A71" s="174"/>
      <c r="B71" s="498"/>
      <c r="C71" s="498"/>
      <c r="D71" s="498"/>
      <c r="E71" s="498"/>
      <c r="F71" s="498"/>
      <c r="J71" s="23"/>
      <c r="P71" s="23"/>
      <c r="Q71" s="23"/>
      <c r="R71" s="23"/>
      <c r="S71" s="23"/>
      <c r="T71" s="23"/>
      <c r="V71" s="181"/>
      <c r="Z71" s="23"/>
      <c r="AA71" s="23"/>
    </row>
    <row r="72" spans="1:44" ht="17.25" customHeight="1" x14ac:dyDescent="0.2">
      <c r="A72" s="174"/>
      <c r="B72" s="23"/>
      <c r="C72" s="23"/>
      <c r="D72" s="23"/>
      <c r="E72" s="23"/>
      <c r="F72" s="23"/>
      <c r="G72" s="23"/>
      <c r="H72" s="23"/>
      <c r="I72" s="23"/>
      <c r="J72" s="23"/>
      <c r="P72" s="23"/>
      <c r="Q72" s="23"/>
      <c r="R72" s="23"/>
      <c r="S72" s="23"/>
      <c r="T72" s="23"/>
      <c r="U72" s="526"/>
      <c r="V72" s="527"/>
      <c r="W72" s="527"/>
      <c r="X72" s="53"/>
      <c r="Y72" s="54"/>
      <c r="Z72" s="23"/>
      <c r="AA72" s="23"/>
    </row>
    <row r="73" spans="1:44" ht="19.5" customHeight="1" x14ac:dyDescent="0.2">
      <c r="B73" s="37" t="s">
        <v>167</v>
      </c>
      <c r="F73" s="33"/>
      <c r="K73" s="37"/>
      <c r="N73" s="33"/>
      <c r="AF73" s="43"/>
      <c r="AG73" s="43"/>
      <c r="AH73" s="43"/>
      <c r="AI73" s="43"/>
      <c r="AJ73" s="43"/>
      <c r="AK73" s="43"/>
      <c r="AL73" s="43"/>
      <c r="AM73" s="43"/>
      <c r="AN73" s="43"/>
      <c r="AO73" s="43"/>
      <c r="AP73" s="43"/>
      <c r="AQ73" s="43"/>
      <c r="AR73" s="43"/>
    </row>
    <row r="74" spans="1:44" ht="28.5" customHeight="1" x14ac:dyDescent="0.2">
      <c r="A74" s="174"/>
      <c r="B74" s="500" t="s">
        <v>387</v>
      </c>
      <c r="C74" s="500"/>
      <c r="D74" s="500"/>
      <c r="E74" s="500"/>
      <c r="F74" s="500"/>
      <c r="G74" s="500"/>
      <c r="H74" s="500"/>
      <c r="I74" s="500"/>
      <c r="J74" s="500"/>
      <c r="M74" s="214"/>
      <c r="N74" s="28"/>
      <c r="P74" s="23"/>
      <c r="Q74" s="23"/>
      <c r="R74" s="23"/>
      <c r="S74" s="23"/>
      <c r="T74" s="23"/>
      <c r="U74" s="23"/>
      <c r="V74" s="23"/>
      <c r="W74" s="23"/>
      <c r="X74" s="53"/>
      <c r="Y74" s="54"/>
      <c r="Z74" s="23"/>
      <c r="AA74" s="23"/>
    </row>
    <row r="75" spans="1:44" ht="24.75" hidden="1" customHeight="1" x14ac:dyDescent="0.2">
      <c r="A75" s="178"/>
      <c r="B75" s="528" t="s">
        <v>367</v>
      </c>
      <c r="C75" s="529"/>
      <c r="D75" s="529"/>
      <c r="E75" s="529"/>
      <c r="F75" s="529"/>
      <c r="G75" s="529"/>
      <c r="H75" s="529"/>
      <c r="I75" s="529"/>
      <c r="J75" s="530"/>
      <c r="K75" s="33" t="s">
        <v>377</v>
      </c>
      <c r="L75" s="28"/>
      <c r="M75" s="28"/>
      <c r="N75" s="28"/>
      <c r="P75" s="23"/>
      <c r="Q75" s="23"/>
      <c r="R75" s="23"/>
      <c r="S75" s="23"/>
      <c r="T75" s="23"/>
      <c r="U75" s="23"/>
      <c r="V75" s="23"/>
      <c r="W75" s="23"/>
      <c r="X75" s="53"/>
      <c r="Y75" s="54"/>
      <c r="Z75" s="23"/>
      <c r="AA75" s="23"/>
    </row>
    <row r="76" spans="1:44" ht="17.25" customHeight="1" x14ac:dyDescent="0.2">
      <c r="A76" s="174"/>
      <c r="B76" s="24"/>
      <c r="C76" s="24"/>
      <c r="D76" s="24"/>
      <c r="E76" s="24"/>
      <c r="F76" s="8"/>
      <c r="G76" s="24"/>
      <c r="H76" s="24"/>
      <c r="I76" s="24"/>
      <c r="J76" s="23"/>
      <c r="P76" s="23"/>
      <c r="Q76" s="23"/>
      <c r="R76" s="23"/>
      <c r="S76" s="23"/>
      <c r="T76" s="23"/>
      <c r="U76" s="23"/>
      <c r="V76" s="23"/>
      <c r="W76" s="23"/>
      <c r="X76" s="53"/>
      <c r="Y76" s="54"/>
      <c r="Z76" s="23"/>
      <c r="AA76" s="23"/>
    </row>
    <row r="77" spans="1:44" ht="17.25" customHeight="1" x14ac:dyDescent="0.2">
      <c r="A77" s="174"/>
      <c r="E77" s="531"/>
      <c r="F77" s="531"/>
      <c r="G77" s="531"/>
      <c r="H77" s="531"/>
      <c r="I77" s="531"/>
      <c r="J77" s="23"/>
      <c r="K77" s="33"/>
      <c r="P77" s="23"/>
      <c r="Q77" s="23"/>
      <c r="R77" s="23"/>
      <c r="S77" s="23"/>
      <c r="T77" s="23"/>
      <c r="U77" s="23"/>
      <c r="V77" s="23"/>
      <c r="W77" s="23"/>
      <c r="X77" s="53"/>
      <c r="Y77" s="54"/>
      <c r="AA77" s="23"/>
      <c r="AB77" s="23"/>
    </row>
    <row r="78" spans="1:44" ht="8.25" customHeight="1" x14ac:dyDescent="0.2">
      <c r="A78" s="174"/>
      <c r="J78" s="23"/>
      <c r="P78" s="23"/>
      <c r="Q78" s="23"/>
      <c r="R78" s="23"/>
      <c r="S78" s="23"/>
      <c r="T78" s="23"/>
      <c r="U78" s="23"/>
      <c r="V78" s="23"/>
      <c r="W78" s="23"/>
      <c r="X78" s="53"/>
      <c r="Y78" s="54"/>
      <c r="AA78" s="23"/>
      <c r="AB78" s="23"/>
    </row>
    <row r="79" spans="1:44" ht="27.75" customHeight="1" x14ac:dyDescent="0.2">
      <c r="A79" s="174"/>
      <c r="B79" s="246" t="s">
        <v>676</v>
      </c>
      <c r="C79" s="50"/>
      <c r="D79" s="50"/>
      <c r="L79" s="550" t="s">
        <v>360</v>
      </c>
      <c r="M79" s="551"/>
      <c r="N79" s="552"/>
      <c r="P79" s="23"/>
      <c r="Q79" s="23"/>
      <c r="R79" s="23"/>
      <c r="S79" s="23"/>
      <c r="T79" s="23"/>
      <c r="U79" s="23"/>
      <c r="V79" s="23"/>
      <c r="W79" s="23"/>
      <c r="X79" s="53"/>
      <c r="Y79" s="54"/>
      <c r="Z79" s="23"/>
      <c r="AA79" s="23"/>
    </row>
    <row r="80" spans="1:44" ht="49.5" customHeight="1" x14ac:dyDescent="0.2">
      <c r="A80" s="174"/>
      <c r="B80" s="559" t="s">
        <v>677</v>
      </c>
      <c r="C80" s="560"/>
      <c r="D80" s="560"/>
      <c r="E80" s="560"/>
      <c r="F80" s="560"/>
      <c r="G80" s="560"/>
      <c r="H80" s="560"/>
      <c r="I80" s="560"/>
      <c r="J80" s="560"/>
      <c r="L80" s="553"/>
      <c r="M80" s="554"/>
      <c r="N80" s="555"/>
      <c r="P80" s="23"/>
      <c r="Q80" s="23"/>
      <c r="R80" s="23"/>
      <c r="S80" s="23"/>
      <c r="T80" s="23"/>
      <c r="U80" s="23"/>
      <c r="V80" s="23"/>
      <c r="W80" s="23"/>
      <c r="X80" s="53"/>
      <c r="Y80" s="54"/>
      <c r="Z80" s="23"/>
      <c r="AA80" s="23"/>
    </row>
    <row r="81" spans="1:34" ht="17.25" customHeight="1" x14ac:dyDescent="0.2">
      <c r="A81" s="174"/>
      <c r="B81" s="500"/>
      <c r="C81" s="500"/>
      <c r="D81" s="500"/>
      <c r="F81" s="49"/>
      <c r="G81" s="49"/>
      <c r="H81" s="49"/>
      <c r="I81" s="49"/>
      <c r="J81" s="23"/>
      <c r="L81" s="556"/>
      <c r="M81" s="557"/>
      <c r="N81" s="558"/>
      <c r="P81" s="23"/>
      <c r="Q81" s="23"/>
      <c r="R81" s="23"/>
      <c r="S81" s="23"/>
      <c r="T81" s="23"/>
      <c r="U81" s="23"/>
      <c r="V81" s="23"/>
      <c r="W81" s="23"/>
      <c r="X81" s="53"/>
      <c r="Y81" s="54"/>
      <c r="Z81" s="23"/>
      <c r="AA81" s="23"/>
    </row>
    <row r="82" spans="1:34" ht="25.5" hidden="1" customHeight="1" x14ac:dyDescent="0.2">
      <c r="A82" s="174"/>
      <c r="B82" s="174"/>
      <c r="C82" s="174"/>
      <c r="D82" s="174"/>
      <c r="E82" s="174"/>
      <c r="F82" s="174"/>
      <c r="G82" s="174"/>
      <c r="H82" s="174"/>
      <c r="I82" s="174"/>
      <c r="J82" s="174"/>
      <c r="K82" s="174"/>
      <c r="L82" s="42"/>
      <c r="M82" s="42"/>
      <c r="N82" s="42"/>
      <c r="O82" s="94"/>
      <c r="P82" s="33"/>
      <c r="Q82" s="23"/>
      <c r="R82" s="23"/>
      <c r="S82" s="23"/>
      <c r="T82" s="23"/>
      <c r="U82" s="23"/>
      <c r="V82" s="23"/>
      <c r="W82" s="23"/>
      <c r="X82" s="53"/>
      <c r="Y82" s="54"/>
      <c r="Z82" s="23"/>
      <c r="AA82" s="23"/>
    </row>
    <row r="83" spans="1:34" ht="18.75" customHeight="1" x14ac:dyDescent="0.2">
      <c r="A83" s="174"/>
      <c r="B83" s="561" t="s">
        <v>376</v>
      </c>
      <c r="C83" s="562"/>
      <c r="D83" s="562"/>
      <c r="E83" s="562"/>
      <c r="F83" s="562"/>
      <c r="G83" s="562"/>
      <c r="H83" s="562"/>
      <c r="I83" s="562"/>
      <c r="J83" s="562"/>
      <c r="L83" s="42"/>
      <c r="M83" s="42"/>
      <c r="N83" s="42"/>
      <c r="O83" s="94"/>
      <c r="P83" s="94"/>
      <c r="Q83" s="23"/>
      <c r="R83" s="23"/>
      <c r="S83" s="23"/>
      <c r="T83" s="23"/>
      <c r="U83" s="23"/>
      <c r="V83" s="23"/>
      <c r="W83" s="23"/>
      <c r="X83" s="53"/>
      <c r="Y83" s="54"/>
      <c r="Z83" s="23"/>
      <c r="AA83" s="23"/>
    </row>
    <row r="84" spans="1:34" ht="25.5" customHeight="1" x14ac:dyDescent="0.2">
      <c r="A84" s="174"/>
      <c r="B84" s="532" t="s">
        <v>380</v>
      </c>
      <c r="C84" s="533"/>
      <c r="D84" s="533"/>
      <c r="E84" s="533"/>
      <c r="F84" s="533"/>
      <c r="G84" s="533"/>
      <c r="H84" s="533"/>
      <c r="I84" s="533"/>
      <c r="J84" s="534"/>
      <c r="L84" s="42"/>
      <c r="M84" s="42"/>
      <c r="N84" s="42"/>
      <c r="O84" s="94"/>
      <c r="P84" s="94"/>
      <c r="Q84" s="23"/>
      <c r="R84" s="23"/>
      <c r="S84" s="23"/>
      <c r="T84" s="23"/>
      <c r="U84" s="23"/>
      <c r="V84" s="23"/>
      <c r="W84" s="23"/>
      <c r="X84" s="53"/>
      <c r="Y84" s="54"/>
      <c r="Z84" s="23"/>
      <c r="AA84" s="23"/>
    </row>
    <row r="85" spans="1:34" ht="17.25" customHeight="1" x14ac:dyDescent="0.2">
      <c r="A85" s="174"/>
      <c r="B85" s="535"/>
      <c r="C85" s="536"/>
      <c r="D85" s="536"/>
      <c r="E85" s="536"/>
      <c r="F85" s="536"/>
      <c r="G85" s="536"/>
      <c r="H85" s="536"/>
      <c r="I85" s="536"/>
      <c r="J85" s="537"/>
      <c r="K85" s="538"/>
      <c r="L85" s="540"/>
      <c r="M85" s="464"/>
      <c r="N85" s="464"/>
      <c r="P85" s="23"/>
      <c r="Q85" s="23"/>
      <c r="R85" s="23"/>
      <c r="S85" s="23"/>
      <c r="T85" s="23"/>
      <c r="U85" s="23"/>
      <c r="V85" s="23"/>
      <c r="W85" s="23"/>
      <c r="X85" s="53"/>
      <c r="Y85" s="54"/>
      <c r="Z85" s="23"/>
      <c r="AA85" s="23"/>
    </row>
    <row r="86" spans="1:34" ht="17.25" customHeight="1" x14ac:dyDescent="0.2">
      <c r="A86" s="174"/>
      <c r="B86" s="218"/>
      <c r="K86" s="538"/>
      <c r="L86" s="540"/>
      <c r="M86" s="464"/>
      <c r="N86" s="464"/>
      <c r="P86" s="23"/>
      <c r="Q86" s="23"/>
      <c r="R86" s="23"/>
      <c r="S86" s="23"/>
      <c r="T86" s="23"/>
      <c r="U86" s="23"/>
      <c r="V86" s="23"/>
      <c r="W86" s="23"/>
      <c r="X86" s="53"/>
      <c r="Y86" s="54"/>
      <c r="Z86" s="23"/>
      <c r="AA86" s="23"/>
    </row>
    <row r="87" spans="1:34" ht="20.25" customHeight="1" x14ac:dyDescent="0.2">
      <c r="A87" s="174"/>
      <c r="B87" s="498" t="s">
        <v>168</v>
      </c>
      <c r="C87" s="498"/>
      <c r="D87" s="498"/>
      <c r="E87" s="498"/>
      <c r="F87" s="498"/>
      <c r="G87" s="33"/>
      <c r="J87" s="23"/>
      <c r="K87" s="538"/>
      <c r="L87" s="464"/>
      <c r="M87" s="464"/>
      <c r="N87" s="464"/>
      <c r="P87" s="37" t="s">
        <v>34</v>
      </c>
      <c r="X87" s="53"/>
      <c r="Y87" s="54"/>
      <c r="Z87" s="23"/>
      <c r="AA87" s="23"/>
    </row>
    <row r="88" spans="1:34" ht="15.75" customHeight="1" x14ac:dyDescent="0.2">
      <c r="A88" s="174"/>
      <c r="B88" s="541" t="s">
        <v>364</v>
      </c>
      <c r="C88" s="541"/>
      <c r="D88" s="541"/>
      <c r="E88" s="542"/>
      <c r="F88" s="183"/>
      <c r="G88" s="8"/>
      <c r="H88" s="8"/>
      <c r="I88" s="8"/>
      <c r="J88" s="23"/>
      <c r="K88" s="539"/>
      <c r="L88" s="184"/>
      <c r="M88" s="182"/>
      <c r="N88" s="180"/>
      <c r="P88" s="19"/>
      <c r="X88" s="53"/>
      <c r="Y88" s="54"/>
      <c r="Z88" s="23"/>
      <c r="AA88" s="23"/>
    </row>
    <row r="89" spans="1:34" ht="99" customHeight="1" x14ac:dyDescent="0.2">
      <c r="A89" s="174"/>
      <c r="B89" s="543" t="s">
        <v>658</v>
      </c>
      <c r="C89" s="544"/>
      <c r="D89" s="545" t="s">
        <v>657</v>
      </c>
      <c r="E89" s="546"/>
      <c r="F89" s="546"/>
      <c r="G89" s="547"/>
      <c r="H89" s="545" t="s">
        <v>366</v>
      </c>
      <c r="I89" s="548"/>
      <c r="J89" s="548"/>
      <c r="K89" s="548"/>
      <c r="L89" s="548"/>
      <c r="M89" s="548"/>
      <c r="N89" s="549"/>
      <c r="P89" s="224" t="s">
        <v>656</v>
      </c>
      <c r="Q89" s="571" t="s">
        <v>655</v>
      </c>
      <c r="R89" s="572"/>
      <c r="S89" s="572"/>
      <c r="T89" s="572"/>
      <c r="U89" s="572"/>
      <c r="V89" s="572"/>
      <c r="W89" s="572"/>
      <c r="X89" s="573"/>
      <c r="Y89" s="92"/>
      <c r="Z89" s="91"/>
      <c r="AA89" s="93"/>
      <c r="AB89" s="93"/>
    </row>
    <row r="90" spans="1:34" ht="34.5" customHeight="1" x14ac:dyDescent="0.2">
      <c r="A90" s="174"/>
      <c r="B90" s="563" t="s">
        <v>389</v>
      </c>
      <c r="C90" s="564"/>
      <c r="D90" s="565"/>
      <c r="E90" s="566"/>
      <c r="F90" s="566"/>
      <c r="G90" s="567"/>
      <c r="H90" s="568"/>
      <c r="I90" s="566"/>
      <c r="J90" s="566"/>
      <c r="K90" s="566"/>
      <c r="L90" s="566"/>
      <c r="M90" s="566"/>
      <c r="N90" s="567"/>
      <c r="O90" s="59"/>
      <c r="P90" s="225"/>
      <c r="Q90" s="569"/>
      <c r="R90" s="569"/>
      <c r="S90" s="569"/>
      <c r="T90" s="569"/>
      <c r="U90" s="569"/>
      <c r="V90" s="569"/>
      <c r="W90" s="569"/>
      <c r="X90" s="570"/>
      <c r="Y90" s="59"/>
      <c r="Z90" s="59"/>
      <c r="AA90" s="59" t="b">
        <f>IF(LEFT(B90,4)="Välj",FALSE,TRUE)</f>
        <v>0</v>
      </c>
      <c r="AB90" s="59" t="b">
        <f>IF(P90="Ja",TRUE,FALSE)</f>
        <v>0</v>
      </c>
      <c r="AH90" s="50" t="b">
        <f>AA90=AB90</f>
        <v>1</v>
      </c>
    </row>
    <row r="91" spans="1:34" ht="32.25" customHeight="1" x14ac:dyDescent="0.2">
      <c r="A91" s="174"/>
      <c r="B91" s="563" t="s">
        <v>389</v>
      </c>
      <c r="C91" s="564"/>
      <c r="D91" s="565"/>
      <c r="E91" s="566"/>
      <c r="F91" s="566"/>
      <c r="G91" s="567"/>
      <c r="H91" s="568"/>
      <c r="I91" s="566"/>
      <c r="J91" s="566"/>
      <c r="K91" s="566"/>
      <c r="L91" s="566"/>
      <c r="M91" s="566"/>
      <c r="N91" s="567"/>
      <c r="O91" s="59"/>
      <c r="P91" s="225"/>
      <c r="Q91" s="569"/>
      <c r="R91" s="569"/>
      <c r="S91" s="569"/>
      <c r="T91" s="569"/>
      <c r="U91" s="569"/>
      <c r="V91" s="569"/>
      <c r="W91" s="569"/>
      <c r="X91" s="570"/>
      <c r="Y91" s="59"/>
      <c r="Z91" s="59"/>
      <c r="AA91" s="59" t="b">
        <f t="shared" ref="AA91:AA109" si="1">IF(LEFT(B91,4)="Välj",FALSE,TRUE)</f>
        <v>0</v>
      </c>
      <c r="AB91" s="59" t="b">
        <f t="shared" ref="AB91:AB109" si="2">IF(P91="Ja",TRUE,FALSE)</f>
        <v>0</v>
      </c>
      <c r="AH91" s="50" t="b">
        <f t="shared" ref="AH91:AH109" si="3">AA91=AB91</f>
        <v>1</v>
      </c>
    </row>
    <row r="92" spans="1:34" ht="32.25" customHeight="1" x14ac:dyDescent="0.2">
      <c r="A92" s="174"/>
      <c r="B92" s="563" t="s">
        <v>389</v>
      </c>
      <c r="C92" s="564"/>
      <c r="D92" s="565"/>
      <c r="E92" s="566"/>
      <c r="F92" s="566"/>
      <c r="G92" s="567"/>
      <c r="H92" s="568"/>
      <c r="I92" s="566"/>
      <c r="J92" s="566"/>
      <c r="K92" s="566"/>
      <c r="L92" s="566"/>
      <c r="M92" s="566"/>
      <c r="N92" s="567"/>
      <c r="O92" s="59"/>
      <c r="P92" s="225"/>
      <c r="Q92" s="569"/>
      <c r="R92" s="569"/>
      <c r="S92" s="569"/>
      <c r="T92" s="569"/>
      <c r="U92" s="569"/>
      <c r="V92" s="569"/>
      <c r="W92" s="569"/>
      <c r="X92" s="570"/>
      <c r="Y92" s="59"/>
      <c r="Z92" s="59"/>
      <c r="AA92" s="59" t="b">
        <f t="shared" si="1"/>
        <v>0</v>
      </c>
      <c r="AB92" s="59" t="b">
        <f t="shared" si="2"/>
        <v>0</v>
      </c>
      <c r="AH92" s="50" t="b">
        <f t="shared" si="3"/>
        <v>1</v>
      </c>
    </row>
    <row r="93" spans="1:34" ht="32.25" customHeight="1" x14ac:dyDescent="0.2">
      <c r="A93" s="174"/>
      <c r="B93" s="563" t="s">
        <v>389</v>
      </c>
      <c r="C93" s="564"/>
      <c r="D93" s="565"/>
      <c r="E93" s="566"/>
      <c r="F93" s="566"/>
      <c r="G93" s="567"/>
      <c r="H93" s="568"/>
      <c r="I93" s="566"/>
      <c r="J93" s="566"/>
      <c r="K93" s="566"/>
      <c r="L93" s="566"/>
      <c r="M93" s="566"/>
      <c r="N93" s="567"/>
      <c r="O93" s="59"/>
      <c r="P93" s="225"/>
      <c r="Q93" s="569"/>
      <c r="R93" s="569"/>
      <c r="S93" s="569"/>
      <c r="T93" s="569"/>
      <c r="U93" s="569"/>
      <c r="V93" s="569"/>
      <c r="W93" s="569"/>
      <c r="X93" s="570"/>
      <c r="Y93" s="59"/>
      <c r="Z93" s="59"/>
      <c r="AA93" s="59" t="b">
        <f t="shared" si="1"/>
        <v>0</v>
      </c>
      <c r="AB93" s="59" t="b">
        <f t="shared" si="2"/>
        <v>0</v>
      </c>
      <c r="AH93" s="50" t="b">
        <f t="shared" si="3"/>
        <v>1</v>
      </c>
    </row>
    <row r="94" spans="1:34" ht="32.25" customHeight="1" x14ac:dyDescent="0.2">
      <c r="A94" s="174"/>
      <c r="B94" s="563" t="s">
        <v>389</v>
      </c>
      <c r="C94" s="564"/>
      <c r="D94" s="565"/>
      <c r="E94" s="566"/>
      <c r="F94" s="566"/>
      <c r="G94" s="567"/>
      <c r="H94" s="568"/>
      <c r="I94" s="566"/>
      <c r="J94" s="566"/>
      <c r="K94" s="566"/>
      <c r="L94" s="566"/>
      <c r="M94" s="566"/>
      <c r="N94" s="567"/>
      <c r="O94" s="59"/>
      <c r="P94" s="225"/>
      <c r="Q94" s="569"/>
      <c r="R94" s="569"/>
      <c r="S94" s="569"/>
      <c r="T94" s="569"/>
      <c r="U94" s="569"/>
      <c r="V94" s="569"/>
      <c r="W94" s="569"/>
      <c r="X94" s="570"/>
      <c r="Y94" s="59"/>
      <c r="Z94" s="59"/>
      <c r="AA94" s="59" t="b">
        <f t="shared" si="1"/>
        <v>0</v>
      </c>
      <c r="AB94" s="59" t="b">
        <f t="shared" si="2"/>
        <v>0</v>
      </c>
      <c r="AH94" s="50" t="b">
        <f t="shared" si="3"/>
        <v>1</v>
      </c>
    </row>
    <row r="95" spans="1:34" ht="32.25" customHeight="1" x14ac:dyDescent="0.2">
      <c r="A95" s="174"/>
      <c r="B95" s="563" t="s">
        <v>389</v>
      </c>
      <c r="C95" s="564"/>
      <c r="D95" s="565"/>
      <c r="E95" s="566"/>
      <c r="F95" s="566"/>
      <c r="G95" s="567"/>
      <c r="H95" s="568"/>
      <c r="I95" s="566"/>
      <c r="J95" s="566"/>
      <c r="K95" s="566"/>
      <c r="L95" s="566"/>
      <c r="M95" s="566"/>
      <c r="N95" s="567"/>
      <c r="O95" s="197"/>
      <c r="P95" s="225"/>
      <c r="Q95" s="569"/>
      <c r="R95" s="569"/>
      <c r="S95" s="569"/>
      <c r="T95" s="569"/>
      <c r="U95" s="569"/>
      <c r="V95" s="569"/>
      <c r="W95" s="569"/>
      <c r="X95" s="570"/>
      <c r="Y95" s="59"/>
      <c r="Z95" s="59"/>
      <c r="AA95" s="59" t="b">
        <f t="shared" si="1"/>
        <v>0</v>
      </c>
      <c r="AB95" s="59" t="b">
        <f t="shared" si="2"/>
        <v>0</v>
      </c>
      <c r="AH95" s="50" t="b">
        <f t="shared" si="3"/>
        <v>1</v>
      </c>
    </row>
    <row r="96" spans="1:34" ht="32.25" customHeight="1" x14ac:dyDescent="0.2">
      <c r="A96" s="174"/>
      <c r="B96" s="563" t="s">
        <v>389</v>
      </c>
      <c r="C96" s="564"/>
      <c r="D96" s="565"/>
      <c r="E96" s="566"/>
      <c r="F96" s="566"/>
      <c r="G96" s="567"/>
      <c r="H96" s="568"/>
      <c r="I96" s="566"/>
      <c r="J96" s="566"/>
      <c r="K96" s="566"/>
      <c r="L96" s="566"/>
      <c r="M96" s="566"/>
      <c r="N96" s="567"/>
      <c r="O96" s="59"/>
      <c r="P96" s="225"/>
      <c r="Q96" s="569"/>
      <c r="R96" s="569"/>
      <c r="S96" s="569"/>
      <c r="T96" s="569"/>
      <c r="U96" s="569"/>
      <c r="V96" s="569"/>
      <c r="W96" s="569"/>
      <c r="X96" s="570"/>
      <c r="Y96" s="59"/>
      <c r="Z96" s="59"/>
      <c r="AA96" s="59" t="b">
        <f t="shared" si="1"/>
        <v>0</v>
      </c>
      <c r="AB96" s="59" t="b">
        <f t="shared" si="2"/>
        <v>0</v>
      </c>
      <c r="AH96" s="50" t="b">
        <f t="shared" si="3"/>
        <v>1</v>
      </c>
    </row>
    <row r="97" spans="1:34" ht="32.25" customHeight="1" x14ac:dyDescent="0.2">
      <c r="A97" s="174"/>
      <c r="B97" s="563" t="s">
        <v>389</v>
      </c>
      <c r="C97" s="564"/>
      <c r="D97" s="565"/>
      <c r="E97" s="566"/>
      <c r="F97" s="566"/>
      <c r="G97" s="567"/>
      <c r="H97" s="568"/>
      <c r="I97" s="566"/>
      <c r="J97" s="566"/>
      <c r="K97" s="566"/>
      <c r="L97" s="566"/>
      <c r="M97" s="566"/>
      <c r="N97" s="567"/>
      <c r="O97" s="59"/>
      <c r="P97" s="225"/>
      <c r="Q97" s="569"/>
      <c r="R97" s="569"/>
      <c r="S97" s="569"/>
      <c r="T97" s="569"/>
      <c r="U97" s="569"/>
      <c r="V97" s="569"/>
      <c r="W97" s="569"/>
      <c r="X97" s="570"/>
      <c r="Y97" s="59"/>
      <c r="Z97" s="59"/>
      <c r="AA97" s="59" t="b">
        <f t="shared" si="1"/>
        <v>0</v>
      </c>
      <c r="AB97" s="59" t="b">
        <f t="shared" si="2"/>
        <v>0</v>
      </c>
      <c r="AH97" s="50" t="b">
        <f t="shared" si="3"/>
        <v>1</v>
      </c>
    </row>
    <row r="98" spans="1:34" ht="32.25" customHeight="1" x14ac:dyDescent="0.2">
      <c r="A98" s="174"/>
      <c r="B98" s="563" t="s">
        <v>389</v>
      </c>
      <c r="C98" s="564"/>
      <c r="D98" s="565"/>
      <c r="E98" s="566"/>
      <c r="F98" s="566"/>
      <c r="G98" s="567"/>
      <c r="H98" s="568"/>
      <c r="I98" s="566"/>
      <c r="J98" s="566"/>
      <c r="K98" s="566"/>
      <c r="L98" s="566"/>
      <c r="M98" s="566"/>
      <c r="N98" s="567"/>
      <c r="O98" s="59"/>
      <c r="P98" s="225"/>
      <c r="Q98" s="569"/>
      <c r="R98" s="569"/>
      <c r="S98" s="569"/>
      <c r="T98" s="569"/>
      <c r="U98" s="569"/>
      <c r="V98" s="569"/>
      <c r="W98" s="569"/>
      <c r="X98" s="570"/>
      <c r="Y98" s="59"/>
      <c r="Z98" s="59"/>
      <c r="AA98" s="59" t="b">
        <f t="shared" si="1"/>
        <v>0</v>
      </c>
      <c r="AB98" s="59" t="b">
        <f t="shared" si="2"/>
        <v>0</v>
      </c>
      <c r="AH98" s="50" t="b">
        <f t="shared" si="3"/>
        <v>1</v>
      </c>
    </row>
    <row r="99" spans="1:34" ht="32.25" customHeight="1" x14ac:dyDescent="0.2">
      <c r="A99" s="174"/>
      <c r="B99" s="563" t="s">
        <v>389</v>
      </c>
      <c r="C99" s="564"/>
      <c r="D99" s="565"/>
      <c r="E99" s="566"/>
      <c r="F99" s="566"/>
      <c r="G99" s="567"/>
      <c r="H99" s="568"/>
      <c r="I99" s="566"/>
      <c r="J99" s="566"/>
      <c r="K99" s="566"/>
      <c r="L99" s="566"/>
      <c r="M99" s="566"/>
      <c r="N99" s="567"/>
      <c r="O99" s="59"/>
      <c r="P99" s="225"/>
      <c r="Q99" s="569"/>
      <c r="R99" s="569"/>
      <c r="S99" s="569"/>
      <c r="T99" s="569"/>
      <c r="U99" s="569"/>
      <c r="V99" s="569"/>
      <c r="W99" s="569"/>
      <c r="X99" s="570"/>
      <c r="Y99" s="59"/>
      <c r="Z99" s="59"/>
      <c r="AA99" s="59" t="b">
        <f t="shared" si="1"/>
        <v>0</v>
      </c>
      <c r="AB99" s="59" t="b">
        <f t="shared" si="2"/>
        <v>0</v>
      </c>
      <c r="AH99" s="50" t="b">
        <f t="shared" si="3"/>
        <v>1</v>
      </c>
    </row>
    <row r="100" spans="1:34" ht="32.25" customHeight="1" x14ac:dyDescent="0.2">
      <c r="A100" s="174"/>
      <c r="B100" s="563" t="s">
        <v>389</v>
      </c>
      <c r="C100" s="564"/>
      <c r="D100" s="565"/>
      <c r="E100" s="566"/>
      <c r="F100" s="566"/>
      <c r="G100" s="567"/>
      <c r="H100" s="568"/>
      <c r="I100" s="566"/>
      <c r="J100" s="566"/>
      <c r="K100" s="566"/>
      <c r="L100" s="566"/>
      <c r="M100" s="566"/>
      <c r="N100" s="567"/>
      <c r="O100" s="59"/>
      <c r="P100" s="225"/>
      <c r="Q100" s="569"/>
      <c r="R100" s="569"/>
      <c r="S100" s="569"/>
      <c r="T100" s="569"/>
      <c r="U100" s="569"/>
      <c r="V100" s="569"/>
      <c r="W100" s="569"/>
      <c r="X100" s="570"/>
      <c r="Y100" s="59"/>
      <c r="Z100" s="59"/>
      <c r="AA100" s="59" t="b">
        <f t="shared" si="1"/>
        <v>0</v>
      </c>
      <c r="AB100" s="59" t="b">
        <f t="shared" si="2"/>
        <v>0</v>
      </c>
      <c r="AH100" s="50" t="b">
        <f t="shared" si="3"/>
        <v>1</v>
      </c>
    </row>
    <row r="101" spans="1:34" ht="32.25" customHeight="1" x14ac:dyDescent="0.2">
      <c r="A101" s="174"/>
      <c r="B101" s="563" t="s">
        <v>389</v>
      </c>
      <c r="C101" s="564"/>
      <c r="D101" s="565"/>
      <c r="E101" s="566"/>
      <c r="F101" s="566"/>
      <c r="G101" s="567"/>
      <c r="H101" s="568"/>
      <c r="I101" s="566"/>
      <c r="J101" s="566"/>
      <c r="K101" s="566"/>
      <c r="L101" s="566"/>
      <c r="M101" s="566"/>
      <c r="N101" s="567"/>
      <c r="O101" s="59"/>
      <c r="P101" s="225"/>
      <c r="Q101" s="569"/>
      <c r="R101" s="569"/>
      <c r="S101" s="569"/>
      <c r="T101" s="569"/>
      <c r="U101" s="569"/>
      <c r="V101" s="569"/>
      <c r="W101" s="569"/>
      <c r="X101" s="570"/>
      <c r="Y101" s="59"/>
      <c r="Z101" s="59"/>
      <c r="AA101" s="59" t="b">
        <f t="shared" si="1"/>
        <v>0</v>
      </c>
      <c r="AB101" s="59" t="b">
        <f t="shared" si="2"/>
        <v>0</v>
      </c>
      <c r="AH101" s="50" t="b">
        <f t="shared" si="3"/>
        <v>1</v>
      </c>
    </row>
    <row r="102" spans="1:34" ht="32.25" customHeight="1" x14ac:dyDescent="0.2">
      <c r="A102" s="174"/>
      <c r="B102" s="563" t="s">
        <v>389</v>
      </c>
      <c r="C102" s="564"/>
      <c r="D102" s="565"/>
      <c r="E102" s="566"/>
      <c r="F102" s="566"/>
      <c r="G102" s="567"/>
      <c r="H102" s="568"/>
      <c r="I102" s="566"/>
      <c r="J102" s="566"/>
      <c r="K102" s="566"/>
      <c r="L102" s="566"/>
      <c r="M102" s="566"/>
      <c r="N102" s="567"/>
      <c r="O102" s="59"/>
      <c r="P102" s="225"/>
      <c r="Q102" s="569"/>
      <c r="R102" s="569"/>
      <c r="S102" s="569"/>
      <c r="T102" s="569"/>
      <c r="U102" s="569"/>
      <c r="V102" s="569"/>
      <c r="W102" s="569"/>
      <c r="X102" s="570"/>
      <c r="Y102" s="59"/>
      <c r="Z102" s="59"/>
      <c r="AA102" s="59" t="b">
        <f t="shared" si="1"/>
        <v>0</v>
      </c>
      <c r="AB102" s="59" t="b">
        <f t="shared" si="2"/>
        <v>0</v>
      </c>
      <c r="AH102" s="50" t="b">
        <f t="shared" si="3"/>
        <v>1</v>
      </c>
    </row>
    <row r="103" spans="1:34" ht="32.25" customHeight="1" x14ac:dyDescent="0.2">
      <c r="A103" s="174"/>
      <c r="B103" s="563" t="s">
        <v>389</v>
      </c>
      <c r="C103" s="564"/>
      <c r="D103" s="565"/>
      <c r="E103" s="566"/>
      <c r="F103" s="566"/>
      <c r="G103" s="567"/>
      <c r="H103" s="568"/>
      <c r="I103" s="566"/>
      <c r="J103" s="566"/>
      <c r="K103" s="566"/>
      <c r="L103" s="566"/>
      <c r="M103" s="566"/>
      <c r="N103" s="567"/>
      <c r="O103" s="59"/>
      <c r="P103" s="225"/>
      <c r="Q103" s="569"/>
      <c r="R103" s="569"/>
      <c r="S103" s="569"/>
      <c r="T103" s="569"/>
      <c r="U103" s="569"/>
      <c r="V103" s="569"/>
      <c r="W103" s="569"/>
      <c r="X103" s="570"/>
      <c r="Y103" s="59"/>
      <c r="Z103" s="59"/>
      <c r="AA103" s="59" t="b">
        <f t="shared" si="1"/>
        <v>0</v>
      </c>
      <c r="AB103" s="59" t="b">
        <f t="shared" si="2"/>
        <v>0</v>
      </c>
      <c r="AH103" s="50" t="b">
        <f t="shared" si="3"/>
        <v>1</v>
      </c>
    </row>
    <row r="104" spans="1:34" ht="32.25" customHeight="1" x14ac:dyDescent="0.2">
      <c r="A104" s="174"/>
      <c r="B104" s="563" t="s">
        <v>389</v>
      </c>
      <c r="C104" s="564"/>
      <c r="D104" s="565"/>
      <c r="E104" s="566"/>
      <c r="F104" s="566"/>
      <c r="G104" s="567"/>
      <c r="H104" s="568"/>
      <c r="I104" s="566"/>
      <c r="J104" s="566"/>
      <c r="K104" s="566"/>
      <c r="L104" s="566"/>
      <c r="M104" s="566"/>
      <c r="N104" s="567"/>
      <c r="O104" s="197"/>
      <c r="P104" s="225"/>
      <c r="Q104" s="569"/>
      <c r="R104" s="569"/>
      <c r="S104" s="569"/>
      <c r="T104" s="569"/>
      <c r="U104" s="569"/>
      <c r="V104" s="569"/>
      <c r="W104" s="569"/>
      <c r="X104" s="570"/>
      <c r="Y104" s="59"/>
      <c r="Z104" s="59"/>
      <c r="AA104" s="59" t="b">
        <f t="shared" si="1"/>
        <v>0</v>
      </c>
      <c r="AB104" s="59" t="b">
        <f t="shared" si="2"/>
        <v>0</v>
      </c>
      <c r="AH104" s="50" t="b">
        <f t="shared" si="3"/>
        <v>1</v>
      </c>
    </row>
    <row r="105" spans="1:34" ht="32.25" customHeight="1" x14ac:dyDescent="0.2">
      <c r="A105" s="174"/>
      <c r="B105" s="563" t="s">
        <v>389</v>
      </c>
      <c r="C105" s="564"/>
      <c r="D105" s="565"/>
      <c r="E105" s="566"/>
      <c r="F105" s="566"/>
      <c r="G105" s="567"/>
      <c r="H105" s="568"/>
      <c r="I105" s="566"/>
      <c r="J105" s="566"/>
      <c r="K105" s="566"/>
      <c r="L105" s="566"/>
      <c r="M105" s="566"/>
      <c r="N105" s="567"/>
      <c r="O105" s="59"/>
      <c r="P105" s="225"/>
      <c r="Q105" s="569"/>
      <c r="R105" s="569"/>
      <c r="S105" s="569"/>
      <c r="T105" s="569"/>
      <c r="U105" s="569"/>
      <c r="V105" s="569"/>
      <c r="W105" s="569"/>
      <c r="X105" s="570"/>
      <c r="Y105" s="59"/>
      <c r="Z105" s="59"/>
      <c r="AA105" s="59" t="b">
        <f t="shared" si="1"/>
        <v>0</v>
      </c>
      <c r="AB105" s="59" t="b">
        <f t="shared" si="2"/>
        <v>0</v>
      </c>
      <c r="AH105" s="50" t="b">
        <f t="shared" si="3"/>
        <v>1</v>
      </c>
    </row>
    <row r="106" spans="1:34" ht="32.25" customHeight="1" x14ac:dyDescent="0.2">
      <c r="A106" s="174"/>
      <c r="B106" s="563" t="s">
        <v>389</v>
      </c>
      <c r="C106" s="564"/>
      <c r="D106" s="565"/>
      <c r="E106" s="566"/>
      <c r="F106" s="566"/>
      <c r="G106" s="567"/>
      <c r="H106" s="568"/>
      <c r="I106" s="566"/>
      <c r="J106" s="566"/>
      <c r="K106" s="566"/>
      <c r="L106" s="566"/>
      <c r="M106" s="566"/>
      <c r="N106" s="567"/>
      <c r="O106" s="59"/>
      <c r="P106" s="225"/>
      <c r="Q106" s="569"/>
      <c r="R106" s="569"/>
      <c r="S106" s="569"/>
      <c r="T106" s="569"/>
      <c r="U106" s="569"/>
      <c r="V106" s="569"/>
      <c r="W106" s="569"/>
      <c r="X106" s="570"/>
      <c r="Y106" s="59"/>
      <c r="Z106" s="59"/>
      <c r="AA106" s="59" t="b">
        <f t="shared" si="1"/>
        <v>0</v>
      </c>
      <c r="AB106" s="59" t="b">
        <f t="shared" si="2"/>
        <v>0</v>
      </c>
      <c r="AH106" s="50" t="b">
        <f t="shared" si="3"/>
        <v>1</v>
      </c>
    </row>
    <row r="107" spans="1:34" ht="32.25" customHeight="1" x14ac:dyDescent="0.2">
      <c r="A107" s="174"/>
      <c r="B107" s="563" t="s">
        <v>389</v>
      </c>
      <c r="C107" s="564"/>
      <c r="D107" s="565"/>
      <c r="E107" s="566"/>
      <c r="F107" s="566"/>
      <c r="G107" s="567"/>
      <c r="H107" s="568"/>
      <c r="I107" s="566"/>
      <c r="J107" s="566"/>
      <c r="K107" s="566"/>
      <c r="L107" s="566"/>
      <c r="M107" s="566"/>
      <c r="N107" s="567"/>
      <c r="O107" s="59"/>
      <c r="P107" s="225"/>
      <c r="Q107" s="569"/>
      <c r="R107" s="569"/>
      <c r="S107" s="569"/>
      <c r="T107" s="569"/>
      <c r="U107" s="569"/>
      <c r="V107" s="569"/>
      <c r="W107" s="569"/>
      <c r="X107" s="570"/>
      <c r="Y107" s="59"/>
      <c r="Z107" s="59"/>
      <c r="AA107" s="59" t="b">
        <f t="shared" si="1"/>
        <v>0</v>
      </c>
      <c r="AB107" s="59" t="b">
        <f t="shared" si="2"/>
        <v>0</v>
      </c>
      <c r="AH107" s="50" t="b">
        <f t="shared" si="3"/>
        <v>1</v>
      </c>
    </row>
    <row r="108" spans="1:34" ht="32.25" customHeight="1" x14ac:dyDescent="0.2">
      <c r="A108" s="174"/>
      <c r="B108" s="563" t="s">
        <v>389</v>
      </c>
      <c r="C108" s="564"/>
      <c r="D108" s="565"/>
      <c r="E108" s="566"/>
      <c r="F108" s="566"/>
      <c r="G108" s="567"/>
      <c r="H108" s="568"/>
      <c r="I108" s="566"/>
      <c r="J108" s="566"/>
      <c r="K108" s="566"/>
      <c r="L108" s="566"/>
      <c r="M108" s="566"/>
      <c r="N108" s="567"/>
      <c r="O108" s="59"/>
      <c r="P108" s="225"/>
      <c r="Q108" s="569"/>
      <c r="R108" s="569"/>
      <c r="S108" s="569"/>
      <c r="T108" s="569"/>
      <c r="U108" s="569"/>
      <c r="V108" s="569"/>
      <c r="W108" s="569"/>
      <c r="X108" s="570"/>
      <c r="Y108" s="59"/>
      <c r="Z108" s="59"/>
      <c r="AA108" s="59" t="b">
        <f t="shared" si="1"/>
        <v>0</v>
      </c>
      <c r="AB108" s="59" t="b">
        <f t="shared" si="2"/>
        <v>0</v>
      </c>
      <c r="AH108" s="50" t="b">
        <f t="shared" si="3"/>
        <v>1</v>
      </c>
    </row>
    <row r="109" spans="1:34" ht="32.25" customHeight="1" x14ac:dyDescent="0.2">
      <c r="A109" s="174"/>
      <c r="B109" s="563" t="s">
        <v>389</v>
      </c>
      <c r="C109" s="564"/>
      <c r="D109" s="565"/>
      <c r="E109" s="566"/>
      <c r="F109" s="566"/>
      <c r="G109" s="567"/>
      <c r="H109" s="568"/>
      <c r="I109" s="566"/>
      <c r="J109" s="566"/>
      <c r="K109" s="566"/>
      <c r="L109" s="566"/>
      <c r="M109" s="566"/>
      <c r="N109" s="567"/>
      <c r="O109" s="59"/>
      <c r="P109" s="225"/>
      <c r="Q109" s="569"/>
      <c r="R109" s="569"/>
      <c r="S109" s="569"/>
      <c r="T109" s="569"/>
      <c r="U109" s="569"/>
      <c r="V109" s="569"/>
      <c r="W109" s="569"/>
      <c r="X109" s="570"/>
      <c r="Y109" s="59"/>
      <c r="Z109" s="59"/>
      <c r="AA109" s="59" t="b">
        <f t="shared" si="1"/>
        <v>0</v>
      </c>
      <c r="AB109" s="59" t="b">
        <f t="shared" si="2"/>
        <v>0</v>
      </c>
      <c r="AH109" s="50" t="b">
        <f t="shared" si="3"/>
        <v>1</v>
      </c>
    </row>
    <row r="110" spans="1:34" x14ac:dyDescent="0.2">
      <c r="A110" s="174"/>
      <c r="B110" s="222"/>
      <c r="C110" s="183"/>
      <c r="D110" s="185"/>
      <c r="E110" s="183"/>
      <c r="F110" s="183"/>
      <c r="G110" s="8"/>
      <c r="H110" s="8"/>
      <c r="I110" s="8"/>
      <c r="J110" s="23"/>
      <c r="K110" s="215"/>
      <c r="L110" s="216"/>
      <c r="M110" s="182"/>
      <c r="N110" s="217"/>
      <c r="P110" s="19"/>
      <c r="X110" s="53"/>
      <c r="Y110" s="54"/>
      <c r="Z110" s="23"/>
      <c r="AA110" s="23"/>
    </row>
    <row r="111" spans="1:34" ht="29.25" customHeight="1" x14ac:dyDescent="0.2">
      <c r="A111" s="174"/>
      <c r="B111" s="183"/>
      <c r="C111" s="183"/>
      <c r="D111" s="185"/>
      <c r="E111" s="183"/>
      <c r="F111" s="183"/>
      <c r="G111" s="8"/>
      <c r="H111" s="585"/>
      <c r="I111" s="512"/>
      <c r="J111" s="512"/>
      <c r="K111" s="215"/>
      <c r="L111" s="586"/>
      <c r="M111" s="587"/>
      <c r="N111" s="587"/>
      <c r="P111" s="33"/>
      <c r="X111" s="53"/>
      <c r="Y111" s="54"/>
      <c r="Z111" s="23"/>
      <c r="AA111" s="23"/>
    </row>
    <row r="112" spans="1:34" x14ac:dyDescent="0.2">
      <c r="A112" s="174"/>
      <c r="B112" s="183"/>
      <c r="C112" s="183"/>
      <c r="D112" s="185"/>
      <c r="E112" s="183"/>
      <c r="F112" s="183"/>
      <c r="G112" s="8"/>
      <c r="H112" s="8"/>
      <c r="I112" s="8"/>
      <c r="J112" s="23"/>
      <c r="K112" s="215"/>
      <c r="L112" s="587"/>
      <c r="M112" s="587"/>
      <c r="N112" s="587"/>
      <c r="P112" s="19"/>
      <c r="X112" s="53"/>
      <c r="Y112" s="54"/>
      <c r="Z112" s="23"/>
      <c r="AA112" s="23"/>
    </row>
    <row r="113" spans="1:34" ht="15.75" customHeight="1" x14ac:dyDescent="0.2">
      <c r="A113" s="223"/>
      <c r="B113" s="588" t="s">
        <v>365</v>
      </c>
      <c r="C113" s="588"/>
      <c r="D113" s="588"/>
      <c r="E113" s="589"/>
      <c r="F113" s="183"/>
      <c r="G113" s="8"/>
      <c r="H113" s="8"/>
      <c r="I113" s="8"/>
      <c r="J113" s="23"/>
      <c r="K113" s="215"/>
      <c r="L113" s="216"/>
      <c r="M113" s="182"/>
      <c r="N113" s="180"/>
      <c r="P113" s="19"/>
      <c r="X113" s="53"/>
      <c r="Y113" s="54"/>
      <c r="Z113" s="23"/>
      <c r="AA113" s="23"/>
    </row>
    <row r="114" spans="1:34" ht="99" customHeight="1" x14ac:dyDescent="0.2">
      <c r="A114" s="174"/>
      <c r="B114" s="590" t="s">
        <v>659</v>
      </c>
      <c r="C114" s="544"/>
      <c r="D114" s="590" t="s">
        <v>660</v>
      </c>
      <c r="E114" s="591"/>
      <c r="F114" s="592"/>
      <c r="G114" s="593"/>
      <c r="H114" s="545" t="s">
        <v>135</v>
      </c>
      <c r="I114" s="594"/>
      <c r="J114" s="594"/>
      <c r="K114" s="549"/>
      <c r="L114" s="247" t="str">
        <f>IF(TillDelVal=1,"","Ange poäng-värde
")</f>
        <v xml:space="preserve">Ange poäng-värde
</v>
      </c>
      <c r="M114" s="590" t="str">
        <f>IF(TillDelVal=1,"","Ange prisavdrag från totalpriset (kr)
")</f>
        <v xml:space="preserve">Ange prisavdrag från totalpriset (kr)
</v>
      </c>
      <c r="N114" s="712"/>
      <c r="P114" s="60" t="s">
        <v>172</v>
      </c>
      <c r="Q114" s="574" t="s">
        <v>75</v>
      </c>
      <c r="R114" s="546"/>
      <c r="S114" s="546"/>
      <c r="T114" s="546"/>
      <c r="U114" s="546"/>
      <c r="V114" s="546"/>
      <c r="W114" s="546"/>
      <c r="X114" s="575"/>
      <c r="Y114" s="92"/>
      <c r="Z114" s="91"/>
      <c r="AA114" s="93"/>
      <c r="AB114" s="93"/>
    </row>
    <row r="115" spans="1:34" ht="34.5" customHeight="1" x14ac:dyDescent="0.2">
      <c r="A115" s="174"/>
      <c r="B115" s="563" t="s">
        <v>389</v>
      </c>
      <c r="C115" s="564"/>
      <c r="D115" s="565"/>
      <c r="E115" s="576"/>
      <c r="F115" s="566"/>
      <c r="G115" s="567"/>
      <c r="H115" s="577"/>
      <c r="I115" s="578"/>
      <c r="J115" s="578"/>
      <c r="K115" s="579"/>
      <c r="L115" s="248"/>
      <c r="M115" s="710"/>
      <c r="N115" s="711"/>
      <c r="O115" s="59"/>
      <c r="P115" s="209"/>
      <c r="Q115" s="582"/>
      <c r="R115" s="583"/>
      <c r="S115" s="583"/>
      <c r="T115" s="583"/>
      <c r="U115" s="583"/>
      <c r="V115" s="583"/>
      <c r="W115" s="583"/>
      <c r="X115" s="584"/>
      <c r="Y115" s="59"/>
      <c r="Z115" s="59"/>
      <c r="AA115" s="59" t="b">
        <f>IF(AND(K115="Bör-krav",L115&lt;=0),TRUE,FALSE)</f>
        <v>0</v>
      </c>
      <c r="AB115" s="59" t="b">
        <f>IF(K115="Ska-krav",TRUE,FALSE)</f>
        <v>0</v>
      </c>
      <c r="AH115" s="50" t="b">
        <f>IF(AND(K115="Ska-krav",P115&lt;&gt;"Ja"),TRUE,FALSE)</f>
        <v>0</v>
      </c>
    </row>
    <row r="116" spans="1:34" ht="32.25" customHeight="1" x14ac:dyDescent="0.2">
      <c r="A116" s="174"/>
      <c r="B116" s="563" t="s">
        <v>389</v>
      </c>
      <c r="C116" s="564"/>
      <c r="D116" s="565"/>
      <c r="E116" s="576"/>
      <c r="F116" s="566"/>
      <c r="G116" s="567"/>
      <c r="H116" s="577"/>
      <c r="I116" s="578"/>
      <c r="J116" s="578"/>
      <c r="K116" s="579"/>
      <c r="L116" s="248"/>
      <c r="M116" s="710"/>
      <c r="N116" s="711"/>
      <c r="O116" s="59"/>
      <c r="P116" s="209"/>
      <c r="Q116" s="582"/>
      <c r="R116" s="583"/>
      <c r="S116" s="583"/>
      <c r="T116" s="583"/>
      <c r="U116" s="583"/>
      <c r="V116" s="583"/>
      <c r="W116" s="583"/>
      <c r="X116" s="584"/>
      <c r="Y116" s="59"/>
      <c r="Z116" s="59"/>
      <c r="AA116" s="59" t="b">
        <f t="shared" ref="AA116:AA135" si="4">IF(AND(K116="Bör-krav",L116&lt;=0),TRUE,FALSE)</f>
        <v>0</v>
      </c>
      <c r="AB116" s="59" t="b">
        <f t="shared" ref="AB116:AB135" si="5">IF(K116="Ska-krav",TRUE,FALSE)</f>
        <v>0</v>
      </c>
      <c r="AH116" s="50" t="b">
        <f t="shared" ref="AH116:AH135" si="6">IF(AND(K116="Ska-krav",P116&lt;&gt;"Ja"),TRUE,FALSE)</f>
        <v>0</v>
      </c>
    </row>
    <row r="117" spans="1:34" ht="32.25" customHeight="1" x14ac:dyDescent="0.2">
      <c r="A117" s="174"/>
      <c r="B117" s="563" t="s">
        <v>389</v>
      </c>
      <c r="C117" s="564"/>
      <c r="D117" s="565"/>
      <c r="E117" s="576"/>
      <c r="F117" s="566"/>
      <c r="G117" s="567"/>
      <c r="H117" s="577"/>
      <c r="I117" s="578"/>
      <c r="J117" s="578"/>
      <c r="K117" s="579"/>
      <c r="L117" s="248"/>
      <c r="M117" s="710"/>
      <c r="N117" s="711"/>
      <c r="O117" s="59"/>
      <c r="P117" s="209"/>
      <c r="Q117" s="582"/>
      <c r="R117" s="583"/>
      <c r="S117" s="583"/>
      <c r="T117" s="583"/>
      <c r="U117" s="583"/>
      <c r="V117" s="583"/>
      <c r="W117" s="583"/>
      <c r="X117" s="584"/>
      <c r="Y117" s="59"/>
      <c r="Z117" s="59"/>
      <c r="AA117" s="59" t="b">
        <f t="shared" si="4"/>
        <v>0</v>
      </c>
      <c r="AB117" s="59" t="b">
        <f t="shared" si="5"/>
        <v>0</v>
      </c>
      <c r="AH117" s="50" t="b">
        <f t="shared" si="6"/>
        <v>0</v>
      </c>
    </row>
    <row r="118" spans="1:34" ht="32.25" customHeight="1" x14ac:dyDescent="0.2">
      <c r="A118" s="174"/>
      <c r="B118" s="563" t="s">
        <v>389</v>
      </c>
      <c r="C118" s="564"/>
      <c r="D118" s="565"/>
      <c r="E118" s="576"/>
      <c r="F118" s="566"/>
      <c r="G118" s="567"/>
      <c r="H118" s="577"/>
      <c r="I118" s="578"/>
      <c r="J118" s="578"/>
      <c r="K118" s="579"/>
      <c r="L118" s="248"/>
      <c r="M118" s="710"/>
      <c r="N118" s="711"/>
      <c r="O118" s="59"/>
      <c r="P118" s="209"/>
      <c r="Q118" s="582"/>
      <c r="R118" s="583"/>
      <c r="S118" s="583"/>
      <c r="T118" s="583"/>
      <c r="U118" s="583"/>
      <c r="V118" s="583"/>
      <c r="W118" s="583"/>
      <c r="X118" s="584"/>
      <c r="Y118" s="59"/>
      <c r="Z118" s="59"/>
      <c r="AA118" s="59" t="b">
        <f t="shared" si="4"/>
        <v>0</v>
      </c>
      <c r="AB118" s="59" t="b">
        <f t="shared" si="5"/>
        <v>0</v>
      </c>
      <c r="AH118" s="50" t="b">
        <f t="shared" si="6"/>
        <v>0</v>
      </c>
    </row>
    <row r="119" spans="1:34" ht="32.25" customHeight="1" x14ac:dyDescent="0.2">
      <c r="A119" s="174"/>
      <c r="B119" s="563" t="s">
        <v>389</v>
      </c>
      <c r="C119" s="564"/>
      <c r="D119" s="565"/>
      <c r="E119" s="576"/>
      <c r="F119" s="566"/>
      <c r="G119" s="567"/>
      <c r="H119" s="577"/>
      <c r="I119" s="578"/>
      <c r="J119" s="578"/>
      <c r="K119" s="579"/>
      <c r="L119" s="248"/>
      <c r="M119" s="710"/>
      <c r="N119" s="711"/>
      <c r="O119" s="59"/>
      <c r="P119" s="209"/>
      <c r="Q119" s="582"/>
      <c r="R119" s="583"/>
      <c r="S119" s="583"/>
      <c r="T119" s="583"/>
      <c r="U119" s="583"/>
      <c r="V119" s="583"/>
      <c r="W119" s="583"/>
      <c r="X119" s="584"/>
      <c r="Y119" s="59"/>
      <c r="Z119" s="59"/>
      <c r="AA119" s="59" t="b">
        <f t="shared" si="4"/>
        <v>0</v>
      </c>
      <c r="AB119" s="59" t="b">
        <f t="shared" si="5"/>
        <v>0</v>
      </c>
      <c r="AH119" s="50" t="b">
        <f t="shared" si="6"/>
        <v>0</v>
      </c>
    </row>
    <row r="120" spans="1:34" ht="32.25" customHeight="1" x14ac:dyDescent="0.2">
      <c r="A120" s="174"/>
      <c r="B120" s="563" t="s">
        <v>389</v>
      </c>
      <c r="C120" s="564"/>
      <c r="D120" s="565"/>
      <c r="E120" s="576"/>
      <c r="F120" s="566"/>
      <c r="G120" s="567"/>
      <c r="H120" s="577"/>
      <c r="I120" s="578"/>
      <c r="J120" s="578"/>
      <c r="K120" s="579"/>
      <c r="L120" s="248"/>
      <c r="M120" s="710"/>
      <c r="N120" s="711"/>
      <c r="O120" s="59"/>
      <c r="P120" s="209"/>
      <c r="Q120" s="582"/>
      <c r="R120" s="583"/>
      <c r="S120" s="583"/>
      <c r="T120" s="583"/>
      <c r="U120" s="583"/>
      <c r="V120" s="583"/>
      <c r="W120" s="583"/>
      <c r="X120" s="584"/>
      <c r="Y120" s="59"/>
      <c r="Z120" s="59"/>
      <c r="AA120" s="59" t="b">
        <f t="shared" si="4"/>
        <v>0</v>
      </c>
      <c r="AB120" s="59" t="b">
        <f t="shared" si="5"/>
        <v>0</v>
      </c>
      <c r="AH120" s="50" t="b">
        <f t="shared" si="6"/>
        <v>0</v>
      </c>
    </row>
    <row r="121" spans="1:34" ht="32.25" customHeight="1" x14ac:dyDescent="0.2">
      <c r="A121" s="174"/>
      <c r="B121" s="563" t="s">
        <v>389</v>
      </c>
      <c r="C121" s="564"/>
      <c r="D121" s="565"/>
      <c r="E121" s="576"/>
      <c r="F121" s="566"/>
      <c r="G121" s="567"/>
      <c r="H121" s="577"/>
      <c r="I121" s="578"/>
      <c r="J121" s="578"/>
      <c r="K121" s="579"/>
      <c r="L121" s="248"/>
      <c r="M121" s="710"/>
      <c r="N121" s="711"/>
      <c r="O121" s="197"/>
      <c r="P121" s="209"/>
      <c r="Q121" s="582"/>
      <c r="R121" s="583"/>
      <c r="S121" s="583"/>
      <c r="T121" s="583"/>
      <c r="U121" s="583"/>
      <c r="V121" s="583"/>
      <c r="W121" s="583"/>
      <c r="X121" s="584"/>
      <c r="Y121" s="59"/>
      <c r="Z121" s="59"/>
      <c r="AA121" s="59" t="b">
        <f t="shared" si="4"/>
        <v>0</v>
      </c>
      <c r="AB121" s="59" t="b">
        <f t="shared" si="5"/>
        <v>0</v>
      </c>
      <c r="AH121" s="50" t="b">
        <f t="shared" si="6"/>
        <v>0</v>
      </c>
    </row>
    <row r="122" spans="1:34" ht="32.25" customHeight="1" x14ac:dyDescent="0.2">
      <c r="A122" s="174"/>
      <c r="B122" s="563" t="s">
        <v>389</v>
      </c>
      <c r="C122" s="564"/>
      <c r="D122" s="565"/>
      <c r="E122" s="576"/>
      <c r="F122" s="566"/>
      <c r="G122" s="567"/>
      <c r="H122" s="577"/>
      <c r="I122" s="578"/>
      <c r="J122" s="578"/>
      <c r="K122" s="579"/>
      <c r="L122" s="248"/>
      <c r="M122" s="710"/>
      <c r="N122" s="711"/>
      <c r="O122" s="59"/>
      <c r="P122" s="209"/>
      <c r="Q122" s="582"/>
      <c r="R122" s="583"/>
      <c r="S122" s="583"/>
      <c r="T122" s="583"/>
      <c r="U122" s="583"/>
      <c r="V122" s="583"/>
      <c r="W122" s="583"/>
      <c r="X122" s="584"/>
      <c r="Y122" s="59"/>
      <c r="Z122" s="59"/>
      <c r="AA122" s="59" t="b">
        <f t="shared" si="4"/>
        <v>0</v>
      </c>
      <c r="AB122" s="59" t="b">
        <f t="shared" si="5"/>
        <v>0</v>
      </c>
      <c r="AH122" s="50" t="b">
        <f t="shared" si="6"/>
        <v>0</v>
      </c>
    </row>
    <row r="123" spans="1:34" ht="32.25" customHeight="1" x14ac:dyDescent="0.2">
      <c r="A123" s="174"/>
      <c r="B123" s="563" t="s">
        <v>389</v>
      </c>
      <c r="C123" s="564"/>
      <c r="D123" s="565"/>
      <c r="E123" s="576"/>
      <c r="F123" s="566"/>
      <c r="G123" s="567"/>
      <c r="H123" s="577"/>
      <c r="I123" s="578"/>
      <c r="J123" s="578"/>
      <c r="K123" s="579"/>
      <c r="L123" s="248"/>
      <c r="M123" s="710"/>
      <c r="N123" s="711"/>
      <c r="O123" s="59"/>
      <c r="P123" s="209"/>
      <c r="Q123" s="582"/>
      <c r="R123" s="583"/>
      <c r="S123" s="583"/>
      <c r="T123" s="583"/>
      <c r="U123" s="583"/>
      <c r="V123" s="583"/>
      <c r="W123" s="583"/>
      <c r="X123" s="584"/>
      <c r="Y123" s="59"/>
      <c r="Z123" s="59"/>
      <c r="AA123" s="59" t="b">
        <f t="shared" si="4"/>
        <v>0</v>
      </c>
      <c r="AB123" s="59" t="b">
        <f t="shared" si="5"/>
        <v>0</v>
      </c>
      <c r="AH123" s="50" t="b">
        <f t="shared" si="6"/>
        <v>0</v>
      </c>
    </row>
    <row r="124" spans="1:34" ht="32.25" customHeight="1" x14ac:dyDescent="0.2">
      <c r="A124" s="174"/>
      <c r="B124" s="563" t="s">
        <v>389</v>
      </c>
      <c r="C124" s="564"/>
      <c r="D124" s="565"/>
      <c r="E124" s="576"/>
      <c r="F124" s="566"/>
      <c r="G124" s="567"/>
      <c r="H124" s="577"/>
      <c r="I124" s="578"/>
      <c r="J124" s="578"/>
      <c r="K124" s="597"/>
      <c r="L124" s="248"/>
      <c r="M124" s="710"/>
      <c r="N124" s="711"/>
      <c r="O124" s="59"/>
      <c r="P124" s="209"/>
      <c r="Q124" s="582"/>
      <c r="R124" s="583"/>
      <c r="S124" s="583"/>
      <c r="T124" s="583"/>
      <c r="U124" s="583"/>
      <c r="V124" s="583"/>
      <c r="W124" s="583"/>
      <c r="X124" s="584"/>
      <c r="Y124" s="59"/>
      <c r="Z124" s="59"/>
      <c r="AA124" s="59" t="b">
        <f t="shared" si="4"/>
        <v>0</v>
      </c>
      <c r="AB124" s="59" t="b">
        <f t="shared" si="5"/>
        <v>0</v>
      </c>
      <c r="AH124" s="50" t="b">
        <f t="shared" si="6"/>
        <v>0</v>
      </c>
    </row>
    <row r="125" spans="1:34" ht="70.5" customHeight="1" x14ac:dyDescent="0.2">
      <c r="A125" s="174"/>
      <c r="B125" s="598" t="s">
        <v>663</v>
      </c>
      <c r="C125" s="599"/>
      <c r="D125" s="600" t="s">
        <v>664</v>
      </c>
      <c r="E125" s="601"/>
      <c r="F125" s="592"/>
      <c r="G125" s="593"/>
      <c r="H125" s="602" t="s">
        <v>665</v>
      </c>
      <c r="I125" s="603"/>
      <c r="J125" s="603"/>
      <c r="K125" s="547"/>
      <c r="L125" s="249" t="str">
        <f>IF(TillDelVal=1,"","Ange max poäng-värde
")</f>
        <v xml:space="preserve">Ange max poäng-värde
</v>
      </c>
      <c r="M125" s="600" t="str">
        <f>IF(TillDelVal=1,"","Ange max prisavdrag från totalpriset (kr)
")</f>
        <v xml:space="preserve">Ange max prisavdrag från totalpriset (kr)
</v>
      </c>
      <c r="N125" s="713"/>
      <c r="O125" s="59"/>
      <c r="P125" s="242" t="s">
        <v>666</v>
      </c>
      <c r="Q125" s="606" t="s">
        <v>667</v>
      </c>
      <c r="R125" s="607"/>
      <c r="S125" s="608"/>
      <c r="T125" s="614" t="s">
        <v>668</v>
      </c>
      <c r="U125" s="615"/>
      <c r="V125" s="615"/>
      <c r="W125" s="615"/>
      <c r="X125" s="616"/>
      <c r="Z125" s="59"/>
      <c r="AA125" s="59" t="b">
        <f t="shared" si="4"/>
        <v>0</v>
      </c>
      <c r="AB125" s="59" t="b">
        <f t="shared" si="5"/>
        <v>0</v>
      </c>
      <c r="AH125" s="50"/>
    </row>
    <row r="126" spans="1:34" ht="32.25" customHeight="1" x14ac:dyDescent="0.2">
      <c r="A126" s="174"/>
      <c r="B126" s="563" t="s">
        <v>389</v>
      </c>
      <c r="C126" s="564"/>
      <c r="D126" s="565"/>
      <c r="E126" s="576"/>
      <c r="F126" s="566"/>
      <c r="G126" s="567"/>
      <c r="H126" s="577"/>
      <c r="I126" s="578"/>
      <c r="J126" s="578"/>
      <c r="K126" s="597"/>
      <c r="L126" s="248"/>
      <c r="M126" s="710"/>
      <c r="N126" s="711"/>
      <c r="O126" s="59"/>
      <c r="P126" s="243"/>
      <c r="Q126" s="563"/>
      <c r="R126" s="609"/>
      <c r="S126" s="610"/>
      <c r="T126" s="611"/>
      <c r="U126" s="612"/>
      <c r="V126" s="612"/>
      <c r="W126" s="612"/>
      <c r="X126" s="613"/>
      <c r="Y126" s="59"/>
      <c r="Z126" s="59"/>
      <c r="AA126" s="59" t="b">
        <f t="shared" si="4"/>
        <v>0</v>
      </c>
      <c r="AB126" s="59" t="b">
        <f t="shared" si="5"/>
        <v>0</v>
      </c>
      <c r="AH126" s="50" t="b">
        <f t="shared" si="6"/>
        <v>0</v>
      </c>
    </row>
    <row r="127" spans="1:34" ht="32.25" customHeight="1" x14ac:dyDescent="0.2">
      <c r="A127" s="174"/>
      <c r="B127" s="563" t="s">
        <v>389</v>
      </c>
      <c r="C127" s="564"/>
      <c r="D127" s="565"/>
      <c r="E127" s="576"/>
      <c r="F127" s="566"/>
      <c r="G127" s="567"/>
      <c r="H127" s="577"/>
      <c r="I127" s="578"/>
      <c r="J127" s="578"/>
      <c r="K127" s="597"/>
      <c r="L127" s="248"/>
      <c r="M127" s="710"/>
      <c r="N127" s="711"/>
      <c r="O127" s="59"/>
      <c r="P127" s="243"/>
      <c r="Q127" s="563"/>
      <c r="R127" s="609"/>
      <c r="S127" s="610"/>
      <c r="T127" s="611"/>
      <c r="U127" s="612"/>
      <c r="V127" s="612"/>
      <c r="W127" s="612"/>
      <c r="X127" s="613"/>
      <c r="Y127" s="59"/>
      <c r="Z127" s="59"/>
      <c r="AA127" s="59" t="b">
        <f t="shared" si="4"/>
        <v>0</v>
      </c>
      <c r="AB127" s="59" t="b">
        <f t="shared" si="5"/>
        <v>0</v>
      </c>
      <c r="AH127" s="50" t="b">
        <f t="shared" si="6"/>
        <v>0</v>
      </c>
    </row>
    <row r="128" spans="1:34" ht="32.25" customHeight="1" x14ac:dyDescent="0.2">
      <c r="A128" s="174"/>
      <c r="B128" s="563" t="s">
        <v>389</v>
      </c>
      <c r="C128" s="564"/>
      <c r="D128" s="565"/>
      <c r="E128" s="576"/>
      <c r="F128" s="566"/>
      <c r="G128" s="567"/>
      <c r="H128" s="577"/>
      <c r="I128" s="578"/>
      <c r="J128" s="578"/>
      <c r="K128" s="597"/>
      <c r="L128" s="248"/>
      <c r="M128" s="710"/>
      <c r="N128" s="711"/>
      <c r="O128" s="59"/>
      <c r="P128" s="243"/>
      <c r="Q128" s="563"/>
      <c r="R128" s="609"/>
      <c r="S128" s="610"/>
      <c r="T128" s="611"/>
      <c r="U128" s="612"/>
      <c r="V128" s="612"/>
      <c r="W128" s="612"/>
      <c r="X128" s="613"/>
      <c r="Y128" s="59"/>
      <c r="Z128" s="59"/>
      <c r="AA128" s="59" t="b">
        <f t="shared" si="4"/>
        <v>0</v>
      </c>
      <c r="AB128" s="59" t="b">
        <f t="shared" si="5"/>
        <v>0</v>
      </c>
      <c r="AH128" s="50" t="b">
        <f t="shared" si="6"/>
        <v>0</v>
      </c>
    </row>
    <row r="129" spans="1:46" ht="32.25" customHeight="1" x14ac:dyDescent="0.2">
      <c r="A129" s="174"/>
      <c r="B129" s="563" t="s">
        <v>389</v>
      </c>
      <c r="C129" s="564"/>
      <c r="D129" s="565"/>
      <c r="E129" s="576"/>
      <c r="F129" s="566"/>
      <c r="G129" s="567"/>
      <c r="H129" s="577"/>
      <c r="I129" s="578"/>
      <c r="J129" s="578"/>
      <c r="K129" s="597"/>
      <c r="L129" s="248"/>
      <c r="M129" s="710"/>
      <c r="N129" s="711"/>
      <c r="O129" s="197"/>
      <c r="P129" s="243"/>
      <c r="Q129" s="563"/>
      <c r="R129" s="609"/>
      <c r="S129" s="610"/>
      <c r="T129" s="611"/>
      <c r="U129" s="612"/>
      <c r="V129" s="612"/>
      <c r="W129" s="612"/>
      <c r="X129" s="613"/>
      <c r="Y129" s="59"/>
      <c r="Z129" s="59"/>
      <c r="AA129" s="59" t="b">
        <f t="shared" si="4"/>
        <v>0</v>
      </c>
      <c r="AB129" s="59" t="b">
        <f t="shared" si="5"/>
        <v>0</v>
      </c>
      <c r="AH129" s="50" t="b">
        <f t="shared" si="6"/>
        <v>0</v>
      </c>
    </row>
    <row r="130" spans="1:46" ht="32.25" customHeight="1" x14ac:dyDescent="0.2">
      <c r="A130" s="174"/>
      <c r="B130" s="563" t="s">
        <v>389</v>
      </c>
      <c r="C130" s="564"/>
      <c r="D130" s="565"/>
      <c r="E130" s="576"/>
      <c r="F130" s="566"/>
      <c r="G130" s="567"/>
      <c r="H130" s="577"/>
      <c r="I130" s="578"/>
      <c r="J130" s="578"/>
      <c r="K130" s="597"/>
      <c r="L130" s="248"/>
      <c r="M130" s="710"/>
      <c r="N130" s="711"/>
      <c r="O130" s="59"/>
      <c r="P130" s="243"/>
      <c r="Q130" s="563"/>
      <c r="R130" s="609"/>
      <c r="S130" s="610"/>
      <c r="T130" s="611"/>
      <c r="U130" s="612"/>
      <c r="V130" s="612"/>
      <c r="W130" s="612"/>
      <c r="X130" s="613"/>
      <c r="Y130" s="59"/>
      <c r="Z130" s="59"/>
      <c r="AA130" s="59" t="b">
        <f t="shared" si="4"/>
        <v>0</v>
      </c>
      <c r="AB130" s="59" t="b">
        <f t="shared" si="5"/>
        <v>0</v>
      </c>
      <c r="AH130" s="50" t="b">
        <f t="shared" si="6"/>
        <v>0</v>
      </c>
    </row>
    <row r="131" spans="1:46" ht="32.25" customHeight="1" x14ac:dyDescent="0.2">
      <c r="A131" s="174"/>
      <c r="B131" s="563" t="s">
        <v>389</v>
      </c>
      <c r="C131" s="564"/>
      <c r="D131" s="565"/>
      <c r="E131" s="576"/>
      <c r="F131" s="566"/>
      <c r="G131" s="567"/>
      <c r="H131" s="577"/>
      <c r="I131" s="578"/>
      <c r="J131" s="578"/>
      <c r="K131" s="597"/>
      <c r="L131" s="248"/>
      <c r="M131" s="710"/>
      <c r="N131" s="711"/>
      <c r="O131" s="59"/>
      <c r="P131" s="243"/>
      <c r="Q131" s="563"/>
      <c r="R131" s="609"/>
      <c r="S131" s="610"/>
      <c r="T131" s="611"/>
      <c r="U131" s="612"/>
      <c r="V131" s="612"/>
      <c r="W131" s="612"/>
      <c r="X131" s="613"/>
      <c r="Y131" s="59"/>
      <c r="Z131" s="59"/>
      <c r="AA131" s="59" t="b">
        <f t="shared" si="4"/>
        <v>0</v>
      </c>
      <c r="AB131" s="59" t="b">
        <f t="shared" si="5"/>
        <v>0</v>
      </c>
      <c r="AH131" s="50" t="b">
        <f t="shared" si="6"/>
        <v>0</v>
      </c>
    </row>
    <row r="132" spans="1:46" ht="32.25" customHeight="1" x14ac:dyDescent="0.2">
      <c r="A132" s="174"/>
      <c r="B132" s="563" t="s">
        <v>389</v>
      </c>
      <c r="C132" s="564"/>
      <c r="D132" s="565"/>
      <c r="E132" s="576"/>
      <c r="F132" s="566"/>
      <c r="G132" s="567"/>
      <c r="H132" s="577"/>
      <c r="I132" s="578"/>
      <c r="J132" s="578"/>
      <c r="K132" s="597"/>
      <c r="L132" s="248"/>
      <c r="M132" s="710"/>
      <c r="N132" s="711"/>
      <c r="O132" s="59"/>
      <c r="P132" s="243"/>
      <c r="Q132" s="563"/>
      <c r="R132" s="609"/>
      <c r="S132" s="610"/>
      <c r="T132" s="611"/>
      <c r="U132" s="612"/>
      <c r="V132" s="612"/>
      <c r="W132" s="612"/>
      <c r="X132" s="613"/>
      <c r="Y132" s="59"/>
      <c r="Z132" s="59"/>
      <c r="AA132" s="59" t="b">
        <f t="shared" si="4"/>
        <v>0</v>
      </c>
      <c r="AB132" s="59" t="b">
        <f t="shared" si="5"/>
        <v>0</v>
      </c>
      <c r="AH132" s="50" t="b">
        <f t="shared" si="6"/>
        <v>0</v>
      </c>
    </row>
    <row r="133" spans="1:46" ht="32.25" customHeight="1" x14ac:dyDescent="0.2">
      <c r="A133" s="174"/>
      <c r="B133" s="563" t="s">
        <v>389</v>
      </c>
      <c r="C133" s="564"/>
      <c r="D133" s="565"/>
      <c r="E133" s="576"/>
      <c r="F133" s="566"/>
      <c r="G133" s="567"/>
      <c r="H133" s="577"/>
      <c r="I133" s="578"/>
      <c r="J133" s="578"/>
      <c r="K133" s="597"/>
      <c r="L133" s="248"/>
      <c r="M133" s="710"/>
      <c r="N133" s="711"/>
      <c r="O133" s="59"/>
      <c r="P133" s="243"/>
      <c r="Q133" s="563"/>
      <c r="R133" s="609"/>
      <c r="S133" s="610"/>
      <c r="T133" s="611"/>
      <c r="U133" s="612"/>
      <c r="V133" s="612"/>
      <c r="W133" s="612"/>
      <c r="X133" s="613"/>
      <c r="Y133" s="59"/>
      <c r="Z133" s="59"/>
      <c r="AA133" s="59" t="b">
        <f t="shared" si="4"/>
        <v>0</v>
      </c>
      <c r="AB133" s="59" t="b">
        <f t="shared" si="5"/>
        <v>0</v>
      </c>
      <c r="AH133" s="50" t="b">
        <f t="shared" si="6"/>
        <v>0</v>
      </c>
    </row>
    <row r="134" spans="1:46" ht="32.25" customHeight="1" x14ac:dyDescent="0.2">
      <c r="A134" s="174"/>
      <c r="B134" s="563" t="s">
        <v>389</v>
      </c>
      <c r="C134" s="564"/>
      <c r="D134" s="565"/>
      <c r="E134" s="576"/>
      <c r="F134" s="566"/>
      <c r="G134" s="567"/>
      <c r="H134" s="577"/>
      <c r="I134" s="578"/>
      <c r="J134" s="578"/>
      <c r="K134" s="597"/>
      <c r="L134" s="248"/>
      <c r="M134" s="710"/>
      <c r="N134" s="711"/>
      <c r="O134" s="59"/>
      <c r="P134" s="243"/>
      <c r="Q134" s="563"/>
      <c r="R134" s="609"/>
      <c r="S134" s="610"/>
      <c r="T134" s="611"/>
      <c r="U134" s="612"/>
      <c r="V134" s="612"/>
      <c r="W134" s="612"/>
      <c r="X134" s="613"/>
      <c r="Y134" s="59"/>
      <c r="Z134" s="59"/>
      <c r="AA134" s="59" t="b">
        <f t="shared" si="4"/>
        <v>0</v>
      </c>
      <c r="AB134" s="59" t="b">
        <f t="shared" si="5"/>
        <v>0</v>
      </c>
      <c r="AH134" s="50" t="b">
        <f t="shared" si="6"/>
        <v>0</v>
      </c>
    </row>
    <row r="135" spans="1:46" ht="32.25" customHeight="1" x14ac:dyDescent="0.2">
      <c r="A135" s="174"/>
      <c r="B135" s="563" t="s">
        <v>389</v>
      </c>
      <c r="C135" s="564"/>
      <c r="D135" s="565"/>
      <c r="E135" s="576"/>
      <c r="F135" s="566"/>
      <c r="G135" s="567"/>
      <c r="H135" s="577"/>
      <c r="I135" s="578"/>
      <c r="J135" s="578"/>
      <c r="K135" s="597"/>
      <c r="L135" s="248"/>
      <c r="M135" s="710"/>
      <c r="N135" s="711"/>
      <c r="O135" s="172"/>
      <c r="P135" s="243"/>
      <c r="Q135" s="563"/>
      <c r="R135" s="609"/>
      <c r="S135" s="610"/>
      <c r="T135" s="611"/>
      <c r="U135" s="612"/>
      <c r="V135" s="612"/>
      <c r="W135" s="612"/>
      <c r="X135" s="613"/>
      <c r="Y135" s="59"/>
      <c r="Z135" s="59"/>
      <c r="AA135" s="59" t="b">
        <f t="shared" si="4"/>
        <v>0</v>
      </c>
      <c r="AB135" s="59" t="b">
        <f t="shared" si="5"/>
        <v>0</v>
      </c>
      <c r="AH135" s="50" t="b">
        <f t="shared" si="6"/>
        <v>0</v>
      </c>
    </row>
    <row r="136" spans="1:46" ht="6.75" customHeight="1" x14ac:dyDescent="0.2">
      <c r="A136" s="176">
        <v>1</v>
      </c>
      <c r="AA136" s="59"/>
      <c r="AB136" s="59"/>
      <c r="AH136" s="50"/>
    </row>
    <row r="137" spans="1:46" ht="54.75" customHeight="1" x14ac:dyDescent="0.2">
      <c r="A137" s="174">
        <v>1</v>
      </c>
      <c r="B137" s="33"/>
      <c r="D137" s="23"/>
      <c r="E137" s="23"/>
      <c r="F137" s="23"/>
      <c r="G137" s="23"/>
      <c r="H137" s="23"/>
      <c r="I137" s="23"/>
      <c r="J137" s="23"/>
      <c r="M137" s="714" t="str">
        <f>IF(UtvarderingsVal="Alt2","","Max prisavdrag för uppfyllda bör-krav")</f>
        <v>Max prisavdrag för uppfyllda bör-krav</v>
      </c>
      <c r="N137" s="715"/>
      <c r="P137" s="23"/>
      <c r="Q137" s="23"/>
      <c r="R137" s="23"/>
      <c r="S137" s="23"/>
      <c r="T137" s="23"/>
      <c r="U137" s="23"/>
      <c r="V137" s="23"/>
      <c r="W137" s="53"/>
      <c r="X137" s="54"/>
      <c r="Y137" s="23"/>
      <c r="Z137" s="23"/>
      <c r="AA137" s="59"/>
      <c r="AB137" s="59"/>
      <c r="AH137" s="50"/>
    </row>
    <row r="138" spans="1:46" ht="27" customHeight="1" x14ac:dyDescent="0.2">
      <c r="A138" s="174">
        <v>1</v>
      </c>
      <c r="B138" s="617"/>
      <c r="C138" s="618"/>
      <c r="F138" s="23"/>
      <c r="G138" s="61"/>
      <c r="H138" s="23"/>
      <c r="I138" s="23"/>
      <c r="J138" s="23"/>
      <c r="K138" s="99"/>
      <c r="L138" s="99"/>
      <c r="M138" s="716">
        <f>IF(UtvarderingsVal="Alt2","",SUM(M115:M135))</f>
        <v>0</v>
      </c>
      <c r="N138" s="717"/>
      <c r="P138" s="23"/>
      <c r="Q138" s="23"/>
      <c r="R138" s="617"/>
      <c r="S138" s="618"/>
      <c r="T138" s="500" t="str">
        <f>IF(UtvarderingsVal="Alt2","","Totalt erhållet prisavdrag:")</f>
        <v>Totalt erhållet prisavdrag:</v>
      </c>
      <c r="U138" s="718"/>
      <c r="V138" s="719">
        <f>IFERROR(IF(UtvarderingsVal="Alt2","",SUMIF(P115:P124,"Ja",M115:N124))+SUM(P126:P135),"")</f>
        <v>0</v>
      </c>
      <c r="W138" s="720"/>
      <c r="X138" s="245"/>
      <c r="Y138" s="54"/>
      <c r="Z138" s="59"/>
      <c r="AA138" s="59"/>
      <c r="AB138" s="59"/>
      <c r="AH138" s="50"/>
    </row>
    <row r="139" spans="1:46" ht="14.25" x14ac:dyDescent="0.2">
      <c r="A139" s="174"/>
      <c r="B139" s="23"/>
      <c r="C139" s="23"/>
      <c r="D139" s="23"/>
      <c r="E139" s="23"/>
      <c r="F139" s="23"/>
      <c r="G139" s="23"/>
      <c r="H139" s="23"/>
      <c r="I139" s="23"/>
      <c r="J139" s="23"/>
      <c r="M139" s="721"/>
      <c r="N139" s="721"/>
      <c r="P139" s="23"/>
      <c r="Q139" s="23"/>
      <c r="R139" s="23"/>
      <c r="S139" s="23"/>
      <c r="T139" s="23"/>
      <c r="U139" s="23"/>
      <c r="V139" s="23"/>
      <c r="W139" s="23"/>
      <c r="X139" s="53"/>
      <c r="Y139" s="54"/>
      <c r="Z139" s="23"/>
      <c r="AA139" s="59"/>
      <c r="AB139" s="59"/>
      <c r="AH139" s="50"/>
    </row>
    <row r="140" spans="1:46" ht="7.5" customHeight="1" x14ac:dyDescent="0.2">
      <c r="B140" s="80"/>
      <c r="C140" s="80"/>
      <c r="D140" s="80"/>
      <c r="E140" s="42"/>
      <c r="F140" s="42"/>
      <c r="G140" s="42"/>
      <c r="H140" s="42"/>
      <c r="J140" s="7"/>
      <c r="P140" s="37"/>
      <c r="R140" s="7"/>
      <c r="S140" s="7"/>
      <c r="T140" s="33"/>
      <c r="U140" s="7"/>
      <c r="V140" s="40"/>
      <c r="W140" s="38"/>
      <c r="X140" s="23"/>
      <c r="Y140" s="23"/>
      <c r="Z140" s="23"/>
      <c r="AA140" s="59"/>
      <c r="AB140" s="59"/>
      <c r="AH140" s="50"/>
      <c r="AI140" s="43"/>
      <c r="AJ140" s="43"/>
      <c r="AK140" s="43"/>
      <c r="AL140" s="43"/>
      <c r="AM140" s="43"/>
      <c r="AN140" s="43"/>
      <c r="AO140" s="43"/>
      <c r="AP140" s="43"/>
      <c r="AQ140" s="43"/>
      <c r="AR140" s="43"/>
      <c r="AS140" s="43"/>
      <c r="AT140" s="43"/>
    </row>
    <row r="141" spans="1:46" ht="8.25" customHeight="1" x14ac:dyDescent="0.2">
      <c r="A141" s="176" t="s">
        <v>160</v>
      </c>
      <c r="J141" s="7"/>
      <c r="L141" s="70"/>
      <c r="M141" s="70"/>
      <c r="N141" s="70"/>
      <c r="P141" s="48"/>
      <c r="R141" s="48"/>
      <c r="S141" s="8"/>
      <c r="T141" s="8"/>
      <c r="U141" s="8"/>
      <c r="V141" s="8"/>
      <c r="W141" s="22"/>
      <c r="Y141" s="22"/>
      <c r="Z141" s="22"/>
      <c r="AD141" s="8"/>
      <c r="AE141" s="23"/>
      <c r="AH141" s="43"/>
      <c r="AI141" s="43"/>
      <c r="AJ141" s="43"/>
      <c r="AK141" s="43"/>
      <c r="AL141" s="43"/>
      <c r="AM141" s="43"/>
      <c r="AN141" s="43"/>
      <c r="AO141" s="43"/>
      <c r="AP141" s="43"/>
      <c r="AQ141" s="43"/>
      <c r="AR141" s="43"/>
      <c r="AS141" s="43"/>
      <c r="AT141" s="43"/>
    </row>
    <row r="142" spans="1:46" ht="7.5" customHeight="1" x14ac:dyDescent="0.25">
      <c r="B142" s="65"/>
      <c r="C142" s="65"/>
      <c r="D142" s="65"/>
      <c r="E142" s="65"/>
      <c r="F142" s="65"/>
      <c r="G142" s="65"/>
      <c r="H142" s="65"/>
      <c r="I142" s="65"/>
      <c r="S142" s="23"/>
      <c r="T142" s="23"/>
      <c r="U142" s="23"/>
      <c r="V142" s="68"/>
      <c r="W142" s="68"/>
      <c r="X142" s="68"/>
      <c r="Y142" s="68"/>
      <c r="Z142" s="38"/>
    </row>
    <row r="143" spans="1:46" ht="29.25" customHeight="1" x14ac:dyDescent="0.2">
      <c r="A143" s="176" t="s">
        <v>161</v>
      </c>
      <c r="B143" s="130" t="s">
        <v>382</v>
      </c>
      <c r="C143" s="131"/>
      <c r="D143" s="131"/>
      <c r="E143" s="131"/>
      <c r="F143" s="131"/>
      <c r="G143" s="131"/>
      <c r="H143" s="131"/>
      <c r="I143" s="131"/>
      <c r="J143" s="131"/>
      <c r="K143" s="132"/>
      <c r="L143" s="131"/>
      <c r="M143" s="131"/>
      <c r="N143" s="142"/>
      <c r="P143" s="460" t="s">
        <v>131</v>
      </c>
      <c r="Q143" s="621"/>
      <c r="R143" s="460" t="s">
        <v>130</v>
      </c>
      <c r="S143" s="621"/>
    </row>
    <row r="144" spans="1:46" customFormat="1" ht="21.75" customHeight="1" x14ac:dyDescent="0.2">
      <c r="A144" s="176" t="s">
        <v>161</v>
      </c>
      <c r="B144" s="722" t="s">
        <v>176</v>
      </c>
      <c r="C144" s="464"/>
      <c r="D144" s="464"/>
      <c r="E144" s="464"/>
      <c r="F144" s="464"/>
      <c r="G144" s="464"/>
      <c r="H144" s="464"/>
      <c r="I144" s="464"/>
      <c r="J144" s="464"/>
      <c r="K144" s="464"/>
      <c r="L144" s="464"/>
      <c r="M144" s="464"/>
      <c r="N144" s="723"/>
      <c r="P144" s="85">
        <f>V138</f>
        <v>0</v>
      </c>
      <c r="Q144" s="72"/>
      <c r="R144" s="85">
        <f>X69-P144</f>
        <v>0</v>
      </c>
      <c r="S144" s="72"/>
    </row>
    <row r="145" spans="1:46" x14ac:dyDescent="0.2">
      <c r="A145" s="176" t="s">
        <v>161</v>
      </c>
      <c r="B145" s="724"/>
      <c r="C145" s="464"/>
      <c r="D145" s="464"/>
      <c r="E145" s="464"/>
      <c r="F145" s="464"/>
      <c r="G145" s="464"/>
      <c r="H145" s="464"/>
      <c r="I145" s="464"/>
      <c r="J145" s="464"/>
      <c r="K145" s="464"/>
      <c r="L145" s="464"/>
      <c r="M145" s="464"/>
      <c r="N145" s="723"/>
      <c r="P145" s="74"/>
      <c r="Q145" s="73"/>
      <c r="R145" s="728" t="s">
        <v>164</v>
      </c>
      <c r="S145" s="623"/>
      <c r="T145" s="23"/>
      <c r="U145" s="23"/>
      <c r="X145" s="23"/>
      <c r="Y145" s="23"/>
      <c r="Z145" s="23"/>
      <c r="AA145" s="23"/>
      <c r="AB145" s="23"/>
      <c r="AC145" s="23"/>
      <c r="AD145" s="23"/>
      <c r="AE145" s="23"/>
      <c r="AF145" s="23"/>
      <c r="AG145" s="23"/>
    </row>
    <row r="146" spans="1:46" x14ac:dyDescent="0.2">
      <c r="A146" s="176" t="s">
        <v>161</v>
      </c>
      <c r="B146" s="725"/>
      <c r="C146" s="726"/>
      <c r="D146" s="726"/>
      <c r="E146" s="726"/>
      <c r="F146" s="726"/>
      <c r="G146" s="726"/>
      <c r="H146" s="726"/>
      <c r="I146" s="726"/>
      <c r="J146" s="726"/>
      <c r="K146" s="726"/>
      <c r="L146" s="726"/>
      <c r="M146" s="726"/>
      <c r="N146" s="727"/>
      <c r="P146" s="75"/>
      <c r="Q146" s="76"/>
      <c r="R146" s="729"/>
      <c r="S146" s="730"/>
      <c r="T146" s="23"/>
      <c r="U146" s="23"/>
      <c r="V146" s="41"/>
      <c r="Z146" s="617"/>
      <c r="AA146" s="617"/>
      <c r="AB146" s="617"/>
      <c r="AC146" s="23"/>
      <c r="AE146" s="23"/>
      <c r="AF146" s="23"/>
      <c r="AG146" s="23"/>
    </row>
    <row r="147" spans="1:46" ht="9" customHeight="1" x14ac:dyDescent="0.2">
      <c r="A147" s="176" t="s">
        <v>161</v>
      </c>
      <c r="J147" s="7"/>
      <c r="L147" s="70"/>
      <c r="M147" s="70"/>
      <c r="N147" s="70"/>
      <c r="P147" s="48"/>
      <c r="R147" s="48"/>
      <c r="S147" s="8"/>
      <c r="T147" s="8"/>
      <c r="U147" s="8"/>
      <c r="V147" s="8"/>
      <c r="W147" s="22"/>
      <c r="Y147" s="22"/>
      <c r="Z147" s="22"/>
      <c r="AD147" s="8"/>
      <c r="AE147" s="23"/>
      <c r="AH147" s="43"/>
      <c r="AI147" s="43"/>
      <c r="AJ147" s="43"/>
      <c r="AK147" s="43"/>
      <c r="AL147" s="43"/>
      <c r="AM147" s="43"/>
      <c r="AN147" s="43"/>
      <c r="AO147" s="43"/>
      <c r="AP147" s="43"/>
      <c r="AQ147" s="43"/>
      <c r="AR147" s="43"/>
      <c r="AS147" s="43"/>
      <c r="AT147" s="43"/>
    </row>
    <row r="148" spans="1:46" x14ac:dyDescent="0.2">
      <c r="B148" s="77"/>
      <c r="C148" s="77"/>
      <c r="D148" s="77"/>
      <c r="E148" s="77"/>
      <c r="F148" s="77"/>
      <c r="G148" s="77"/>
      <c r="H148" s="77"/>
      <c r="I148" s="77"/>
      <c r="J148" s="7"/>
      <c r="L148" s="71"/>
      <c r="M148" s="71"/>
      <c r="N148" s="71"/>
      <c r="P148" s="55"/>
      <c r="R148" s="8"/>
      <c r="U148" s="22"/>
      <c r="V148" s="22"/>
      <c r="W148" s="7"/>
      <c r="AD148" s="7"/>
      <c r="AH148" s="43"/>
      <c r="AI148" s="43"/>
      <c r="AJ148" s="43"/>
      <c r="AK148" s="43"/>
      <c r="AL148" s="43"/>
      <c r="AM148" s="43"/>
      <c r="AN148" s="43"/>
      <c r="AO148" s="43"/>
      <c r="AP148" s="43"/>
      <c r="AQ148" s="43"/>
      <c r="AR148" s="43"/>
      <c r="AS148" s="43"/>
      <c r="AT148" s="43"/>
    </row>
    <row r="149" spans="1:46" x14ac:dyDescent="0.2">
      <c r="B149" s="77"/>
      <c r="C149" s="77"/>
      <c r="D149" s="77"/>
      <c r="E149" s="77"/>
      <c r="F149" s="77"/>
      <c r="G149" s="77"/>
      <c r="H149" s="77"/>
      <c r="I149" s="77"/>
      <c r="J149" s="7"/>
      <c r="L149" s="71"/>
      <c r="M149" s="71"/>
      <c r="N149" s="71"/>
      <c r="P149" s="55"/>
      <c r="R149" s="8"/>
      <c r="U149" s="22"/>
      <c r="V149" s="22"/>
      <c r="W149" s="7"/>
      <c r="AD149" s="7"/>
      <c r="AH149" s="43"/>
      <c r="AI149" s="43"/>
      <c r="AJ149" s="43"/>
      <c r="AK149" s="43"/>
      <c r="AL149" s="43"/>
      <c r="AM149" s="43"/>
      <c r="AN149" s="43"/>
      <c r="AO149" s="43"/>
      <c r="AP149" s="43"/>
      <c r="AQ149" s="43"/>
      <c r="AR149" s="43"/>
      <c r="AS149" s="43"/>
      <c r="AT149" s="43"/>
    </row>
    <row r="150" spans="1:46" ht="18" x14ac:dyDescent="0.2">
      <c r="B150" s="498" t="s">
        <v>362</v>
      </c>
      <c r="C150" s="498"/>
      <c r="D150" s="498"/>
      <c r="E150" s="498"/>
      <c r="F150" s="498"/>
      <c r="H150" s="62"/>
      <c r="I150" s="62"/>
      <c r="J150" s="62"/>
      <c r="S150" s="23"/>
      <c r="T150" s="23"/>
      <c r="U150" s="23"/>
      <c r="W150" s="23"/>
    </row>
    <row r="151" spans="1:46" ht="26.25" customHeight="1" x14ac:dyDescent="0.2">
      <c r="B151" s="641" t="s">
        <v>361</v>
      </c>
      <c r="C151" s="642"/>
      <c r="D151" s="642"/>
      <c r="E151" s="642"/>
      <c r="F151" s="642"/>
      <c r="G151" s="642"/>
      <c r="H151" s="642"/>
      <c r="I151" s="642"/>
      <c r="J151" s="62"/>
      <c r="S151" s="23"/>
      <c r="T151" s="23"/>
      <c r="U151" s="23"/>
      <c r="W151" s="23"/>
    </row>
    <row r="152" spans="1:46" x14ac:dyDescent="0.2">
      <c r="B152" s="19" t="s">
        <v>121</v>
      </c>
      <c r="H152" s="62"/>
      <c r="I152" s="62"/>
      <c r="J152" s="62"/>
      <c r="K152" s="33"/>
      <c r="P152" s="19"/>
      <c r="U152" s="23"/>
      <c r="V152" s="23"/>
      <c r="W152" s="23"/>
    </row>
    <row r="153" spans="1:46" ht="19.5" customHeight="1" x14ac:dyDescent="0.2">
      <c r="B153" s="508" t="s">
        <v>388</v>
      </c>
      <c r="C153" s="509"/>
      <c r="D153" s="509"/>
      <c r="E153" s="509"/>
      <c r="F153" s="509"/>
      <c r="G153" s="509"/>
      <c r="H153" s="509"/>
      <c r="I153" s="663"/>
      <c r="J153" s="62"/>
      <c r="K153" s="33"/>
      <c r="P153" s="664"/>
      <c r="Q153" s="664"/>
      <c r="R153" s="664"/>
      <c r="S153" s="664"/>
      <c r="T153" s="179"/>
      <c r="U153" s="23"/>
    </row>
    <row r="154" spans="1:46" ht="19.5" customHeight="1" x14ac:dyDescent="0.2">
      <c r="B154" s="665"/>
      <c r="C154" s="666"/>
      <c r="D154" s="666"/>
      <c r="E154" s="666"/>
      <c r="F154" s="666"/>
      <c r="G154" s="666"/>
      <c r="H154" s="666"/>
      <c r="I154" s="667"/>
      <c r="J154" s="62"/>
      <c r="K154" s="33"/>
      <c r="U154" s="23"/>
      <c r="AG154" s="23"/>
      <c r="AH154" s="23"/>
    </row>
    <row r="155" spans="1:46" ht="19.5" customHeight="1" x14ac:dyDescent="0.2">
      <c r="B155" s="665"/>
      <c r="C155" s="666"/>
      <c r="D155" s="666"/>
      <c r="E155" s="666"/>
      <c r="F155" s="666"/>
      <c r="G155" s="666"/>
      <c r="H155" s="666"/>
      <c r="I155" s="667"/>
      <c r="K155" s="33"/>
      <c r="U155" s="23"/>
      <c r="X155" s="668"/>
      <c r="Y155" s="668"/>
      <c r="Z155" s="668"/>
      <c r="AA155" s="668"/>
      <c r="AB155" s="668"/>
      <c r="AG155" s="23"/>
      <c r="AH155" s="23"/>
    </row>
    <row r="156" spans="1:46" ht="19.5" customHeight="1" x14ac:dyDescent="0.2">
      <c r="B156" s="669"/>
      <c r="C156" s="669"/>
      <c r="D156" s="669"/>
      <c r="E156" s="669"/>
      <c r="F156" s="669"/>
      <c r="G156" s="669"/>
      <c r="H156" s="669"/>
      <c r="I156" s="669"/>
      <c r="K156" s="33"/>
      <c r="U156" s="23"/>
      <c r="X156" s="668"/>
      <c r="Y156" s="668"/>
      <c r="Z156" s="668"/>
      <c r="AA156" s="668"/>
      <c r="AB156" s="668"/>
      <c r="AG156" s="23"/>
      <c r="AH156" s="23"/>
    </row>
    <row r="157" spans="1:46" ht="12.75" customHeight="1" x14ac:dyDescent="0.2">
      <c r="J157" s="7"/>
      <c r="P157" s="7"/>
      <c r="Q157" s="7"/>
      <c r="R157" s="7"/>
      <c r="S157" s="7"/>
      <c r="T157" s="7"/>
      <c r="U157" s="23"/>
      <c r="X157" s="668"/>
      <c r="Y157" s="668"/>
      <c r="Z157" s="668"/>
      <c r="AA157" s="668"/>
      <c r="AB157" s="668"/>
      <c r="AG157" s="23"/>
      <c r="AH157" s="23"/>
    </row>
    <row r="158" spans="1:46" ht="19.5" customHeight="1" x14ac:dyDescent="0.2">
      <c r="B158" s="19" t="s">
        <v>369</v>
      </c>
      <c r="P158" s="19"/>
      <c r="U158" s="23"/>
      <c r="X158" s="668"/>
      <c r="Y158" s="668"/>
      <c r="Z158" s="668"/>
      <c r="AA158" s="668"/>
      <c r="AB158" s="668"/>
      <c r="AG158" s="23"/>
      <c r="AH158" s="23"/>
    </row>
    <row r="159" spans="1:46" ht="19.5" customHeight="1" x14ac:dyDescent="0.2">
      <c r="B159" s="478" t="s">
        <v>174</v>
      </c>
      <c r="C159" s="478"/>
      <c r="D159" s="478"/>
      <c r="E159" s="478"/>
      <c r="F159" s="478"/>
      <c r="G159" s="478"/>
      <c r="H159" s="478"/>
      <c r="I159" s="478"/>
      <c r="P159" s="664"/>
      <c r="Q159" s="664"/>
      <c r="R159" s="664"/>
      <c r="S159" s="664"/>
      <c r="T159" s="179"/>
      <c r="U159" s="23"/>
      <c r="X159" s="668"/>
      <c r="Y159" s="668"/>
      <c r="Z159" s="668"/>
      <c r="AA159" s="668"/>
      <c r="AB159" s="668"/>
    </row>
    <row r="160" spans="1:46" ht="19.5" customHeight="1" x14ac:dyDescent="0.2">
      <c r="B160" s="669"/>
      <c r="C160" s="669"/>
      <c r="D160" s="669"/>
      <c r="E160" s="669"/>
      <c r="F160" s="669"/>
      <c r="G160" s="669"/>
      <c r="H160" s="669"/>
      <c r="I160" s="669"/>
      <c r="U160" s="23"/>
      <c r="X160" s="668"/>
      <c r="Y160" s="668"/>
      <c r="Z160" s="668"/>
      <c r="AA160" s="668"/>
      <c r="AB160" s="668"/>
      <c r="AG160" s="23"/>
      <c r="AH160" s="23"/>
    </row>
    <row r="161" spans="2:34" ht="19.5" customHeight="1" x14ac:dyDescent="0.2">
      <c r="B161" s="669"/>
      <c r="C161" s="669"/>
      <c r="D161" s="669"/>
      <c r="E161" s="669"/>
      <c r="F161" s="669"/>
      <c r="G161" s="669"/>
      <c r="H161" s="669"/>
      <c r="I161" s="669"/>
      <c r="U161" s="23"/>
      <c r="X161" s="668"/>
      <c r="Y161" s="668"/>
      <c r="Z161" s="668"/>
      <c r="AA161" s="668"/>
      <c r="AB161" s="668"/>
      <c r="AG161" s="23"/>
      <c r="AH161" s="23"/>
    </row>
    <row r="162" spans="2:34" ht="19.5" customHeight="1" x14ac:dyDescent="0.2">
      <c r="B162" s="669"/>
      <c r="C162" s="669"/>
      <c r="D162" s="669"/>
      <c r="E162" s="669"/>
      <c r="F162" s="669"/>
      <c r="G162" s="669"/>
      <c r="H162" s="669"/>
      <c r="I162" s="669"/>
      <c r="U162" s="23"/>
      <c r="X162" s="668"/>
      <c r="Y162" s="668"/>
      <c r="Z162" s="668"/>
      <c r="AA162" s="668"/>
      <c r="AB162" s="668"/>
      <c r="AG162" s="23"/>
      <c r="AH162" s="23"/>
    </row>
    <row r="163" spans="2:34" ht="19.5" customHeight="1" x14ac:dyDescent="0.2">
      <c r="U163" s="23"/>
      <c r="X163" s="668"/>
      <c r="Y163" s="668"/>
      <c r="Z163" s="668"/>
      <c r="AA163" s="668"/>
      <c r="AB163" s="668"/>
      <c r="AG163" s="23"/>
      <c r="AH163" s="23"/>
    </row>
    <row r="164" spans="2:34" ht="19.5" customHeight="1" x14ac:dyDescent="0.2">
      <c r="B164" s="19" t="s">
        <v>370</v>
      </c>
      <c r="P164" s="19"/>
      <c r="U164" s="23"/>
      <c r="X164" s="668"/>
      <c r="Y164" s="668"/>
      <c r="Z164" s="668"/>
      <c r="AA164" s="668"/>
      <c r="AB164" s="668"/>
      <c r="AG164" s="23"/>
      <c r="AH164" s="23"/>
    </row>
    <row r="165" spans="2:34" ht="19.5" customHeight="1" x14ac:dyDescent="0.2">
      <c r="B165" s="478" t="s">
        <v>371</v>
      </c>
      <c r="C165" s="478"/>
      <c r="D165" s="478"/>
      <c r="E165" s="478"/>
      <c r="F165" s="478"/>
      <c r="G165" s="478"/>
      <c r="H165" s="478"/>
      <c r="I165" s="478"/>
      <c r="P165" s="670"/>
      <c r="Q165" s="670"/>
      <c r="R165" s="670"/>
      <c r="S165" s="670"/>
      <c r="T165" s="179"/>
      <c r="U165" s="23"/>
      <c r="X165" s="668"/>
      <c r="Y165" s="668"/>
      <c r="Z165" s="668"/>
      <c r="AA165" s="668"/>
      <c r="AB165" s="668"/>
    </row>
    <row r="166" spans="2:34" ht="19.5" customHeight="1" x14ac:dyDescent="0.2">
      <c r="B166" s="669"/>
      <c r="C166" s="669"/>
      <c r="D166" s="669"/>
      <c r="E166" s="669"/>
      <c r="F166" s="669"/>
      <c r="G166" s="669"/>
      <c r="H166" s="669"/>
      <c r="I166" s="669"/>
      <c r="U166" s="23"/>
      <c r="X166" s="668"/>
      <c r="Y166" s="668"/>
      <c r="Z166" s="668"/>
      <c r="AA166" s="668"/>
      <c r="AB166" s="668"/>
      <c r="AG166" s="23"/>
      <c r="AH166" s="23"/>
    </row>
    <row r="167" spans="2:34" ht="19.5" customHeight="1" x14ac:dyDescent="0.2">
      <c r="B167" s="669"/>
      <c r="C167" s="669"/>
      <c r="D167" s="669"/>
      <c r="E167" s="669"/>
      <c r="F167" s="669"/>
      <c r="G167" s="669"/>
      <c r="H167" s="669"/>
      <c r="I167" s="669"/>
      <c r="U167" s="23"/>
      <c r="X167" s="668"/>
      <c r="Y167" s="668"/>
      <c r="Z167" s="668"/>
      <c r="AA167" s="668"/>
      <c r="AB167" s="668"/>
      <c r="AG167" s="23"/>
      <c r="AH167" s="23"/>
    </row>
    <row r="168" spans="2:34" ht="19.5" customHeight="1" x14ac:dyDescent="0.2">
      <c r="B168" s="669"/>
      <c r="C168" s="669"/>
      <c r="D168" s="669"/>
      <c r="E168" s="669"/>
      <c r="F168" s="669"/>
      <c r="G168" s="669"/>
      <c r="H168" s="669"/>
      <c r="I168" s="669"/>
      <c r="U168" s="23"/>
      <c r="X168" s="668"/>
      <c r="Y168" s="668"/>
      <c r="Z168" s="668"/>
      <c r="AA168" s="668"/>
      <c r="AB168" s="668"/>
      <c r="AG168" s="23"/>
      <c r="AH168" s="23"/>
    </row>
    <row r="169" spans="2:34" ht="19.5" customHeight="1" x14ac:dyDescent="0.2">
      <c r="B169" s="669"/>
      <c r="C169" s="669"/>
      <c r="D169" s="669"/>
      <c r="E169" s="669"/>
      <c r="F169" s="669"/>
      <c r="G169" s="669"/>
      <c r="H169" s="669"/>
      <c r="I169" s="669"/>
      <c r="U169" s="23"/>
      <c r="X169" s="668"/>
      <c r="Y169" s="668"/>
      <c r="Z169" s="668"/>
      <c r="AA169" s="668"/>
      <c r="AB169" s="668"/>
      <c r="AG169" s="23"/>
      <c r="AH169" s="23"/>
    </row>
    <row r="170" spans="2:34" ht="19.5" customHeight="1" x14ac:dyDescent="0.2">
      <c r="B170" s="669"/>
      <c r="C170" s="669"/>
      <c r="D170" s="669"/>
      <c r="E170" s="669"/>
      <c r="F170" s="669"/>
      <c r="G170" s="669"/>
      <c r="H170" s="669"/>
      <c r="I170" s="669"/>
      <c r="U170" s="23"/>
      <c r="X170" s="668"/>
      <c r="Y170" s="668"/>
      <c r="Z170" s="668"/>
      <c r="AA170" s="668"/>
      <c r="AB170" s="668"/>
      <c r="AG170" s="23"/>
      <c r="AH170" s="23"/>
    </row>
    <row r="171" spans="2:34" ht="17.25" customHeight="1" x14ac:dyDescent="0.2">
      <c r="B171" s="32"/>
      <c r="C171" s="32"/>
      <c r="D171" s="32"/>
      <c r="E171" s="32"/>
      <c r="F171" s="32"/>
      <c r="H171" s="26"/>
      <c r="I171" s="26"/>
      <c r="J171" s="26"/>
      <c r="P171" s="25"/>
      <c r="S171" s="23"/>
      <c r="T171" s="23"/>
      <c r="U171" s="23"/>
      <c r="X171" s="668"/>
      <c r="Y171" s="668"/>
      <c r="Z171" s="668"/>
      <c r="AA171" s="668"/>
      <c r="AB171" s="668"/>
      <c r="AG171" s="23"/>
      <c r="AH171" s="23"/>
    </row>
    <row r="172" spans="2:34" ht="19.5" customHeight="1" x14ac:dyDescent="0.2">
      <c r="B172" s="19" t="s">
        <v>165</v>
      </c>
      <c r="P172" s="19"/>
      <c r="U172" s="23"/>
      <c r="X172" s="668"/>
      <c r="Y172" s="668"/>
      <c r="Z172" s="668"/>
      <c r="AA172" s="668"/>
      <c r="AB172" s="668"/>
      <c r="AG172" s="23"/>
      <c r="AH172" s="23"/>
    </row>
    <row r="173" spans="2:34" ht="19.5" customHeight="1" x14ac:dyDescent="0.2">
      <c r="B173" s="478" t="s">
        <v>200</v>
      </c>
      <c r="C173" s="478"/>
      <c r="D173" s="478"/>
      <c r="E173" s="478"/>
      <c r="F173" s="478"/>
      <c r="G173" s="478"/>
      <c r="H173" s="478"/>
      <c r="I173" s="478"/>
      <c r="K173" s="33"/>
      <c r="P173" s="664"/>
      <c r="Q173" s="664"/>
      <c r="R173" s="664"/>
      <c r="S173" s="664"/>
      <c r="T173" s="179"/>
      <c r="U173" s="23"/>
      <c r="X173" s="668"/>
      <c r="Y173" s="668"/>
      <c r="Z173" s="668"/>
      <c r="AA173" s="668"/>
      <c r="AB173" s="668"/>
    </row>
    <row r="174" spans="2:34" ht="19.5" customHeight="1" x14ac:dyDescent="0.2">
      <c r="B174" s="669"/>
      <c r="C174" s="669"/>
      <c r="D174" s="669"/>
      <c r="E174" s="669"/>
      <c r="F174" s="669"/>
      <c r="G174" s="669"/>
      <c r="H174" s="669"/>
      <c r="I174" s="669"/>
      <c r="K174" s="33"/>
      <c r="U174" s="23"/>
      <c r="X174" s="668"/>
      <c r="Y174" s="668"/>
      <c r="Z174" s="668"/>
      <c r="AA174" s="668"/>
      <c r="AB174" s="668"/>
      <c r="AG174" s="23"/>
      <c r="AH174" s="23"/>
    </row>
    <row r="175" spans="2:34" ht="19.5" customHeight="1" x14ac:dyDescent="0.2">
      <c r="B175" s="669"/>
      <c r="C175" s="669"/>
      <c r="D175" s="669"/>
      <c r="E175" s="669"/>
      <c r="F175" s="669"/>
      <c r="G175" s="669"/>
      <c r="H175" s="669"/>
      <c r="I175" s="669"/>
      <c r="K175" s="33"/>
      <c r="U175" s="23"/>
      <c r="X175" s="668"/>
      <c r="Y175" s="668"/>
      <c r="Z175" s="668"/>
      <c r="AA175" s="668"/>
      <c r="AB175" s="668"/>
      <c r="AG175" s="23"/>
      <c r="AH175" s="23"/>
    </row>
    <row r="176" spans="2:34" ht="19.5" customHeight="1" x14ac:dyDescent="0.2">
      <c r="B176" s="669"/>
      <c r="C176" s="669"/>
      <c r="D176" s="669"/>
      <c r="E176" s="669"/>
      <c r="F176" s="669"/>
      <c r="G176" s="669"/>
      <c r="H176" s="669"/>
      <c r="I176" s="669"/>
      <c r="K176" s="33"/>
      <c r="U176" s="23"/>
      <c r="X176" s="668"/>
      <c r="Y176" s="668"/>
      <c r="Z176" s="668"/>
      <c r="AA176" s="668"/>
      <c r="AB176" s="668"/>
      <c r="AG176" s="23"/>
      <c r="AH176" s="23"/>
    </row>
    <row r="177" spans="2:34" ht="19.5" customHeight="1" x14ac:dyDescent="0.2">
      <c r="J177" s="7"/>
      <c r="P177" s="7"/>
      <c r="Q177" s="7"/>
      <c r="R177" s="7"/>
      <c r="S177" s="7"/>
      <c r="T177" s="7"/>
      <c r="U177" s="23"/>
      <c r="X177" s="668"/>
      <c r="Y177" s="668"/>
      <c r="Z177" s="668"/>
      <c r="AA177" s="668"/>
      <c r="AB177" s="668"/>
      <c r="AG177" s="23"/>
      <c r="AH177" s="23"/>
    </row>
    <row r="178" spans="2:34" ht="17.25" customHeight="1" x14ac:dyDescent="0.2">
      <c r="B178" s="19" t="s">
        <v>368</v>
      </c>
      <c r="C178" s="32"/>
      <c r="D178" s="32"/>
      <c r="E178" s="32"/>
      <c r="F178" s="32"/>
      <c r="H178" s="26"/>
      <c r="I178" s="26"/>
      <c r="J178" s="26"/>
      <c r="P178" s="25"/>
      <c r="S178" s="23"/>
      <c r="T178" s="23"/>
      <c r="U178" s="23"/>
      <c r="X178" s="668"/>
      <c r="Y178" s="668"/>
      <c r="Z178" s="668"/>
      <c r="AA178" s="668"/>
      <c r="AB178" s="668"/>
      <c r="AG178" s="23"/>
      <c r="AH178" s="23"/>
    </row>
    <row r="179" spans="2:34" s="1" customFormat="1" ht="43.9" customHeight="1" x14ac:dyDescent="0.2">
      <c r="B179" s="478" t="s">
        <v>645</v>
      </c>
      <c r="C179" s="478"/>
      <c r="D179" s="478"/>
      <c r="E179" s="478"/>
      <c r="F179" s="478"/>
      <c r="G179" s="478"/>
      <c r="H179" s="478"/>
      <c r="I179" s="478"/>
      <c r="X179" s="668"/>
      <c r="Y179" s="668"/>
      <c r="Z179" s="668"/>
      <c r="AA179" s="668"/>
      <c r="AB179" s="668"/>
    </row>
    <row r="180" spans="2:34" s="1" customFormat="1" ht="41.25" customHeight="1" x14ac:dyDescent="0.2">
      <c r="B180" s="675"/>
      <c r="C180" s="676"/>
      <c r="D180" s="676"/>
      <c r="E180" s="677"/>
      <c r="F180" s="677"/>
      <c r="G180" s="677"/>
      <c r="H180" s="677"/>
      <c r="I180" s="678"/>
      <c r="X180" s="668"/>
      <c r="Y180" s="668"/>
      <c r="Z180" s="668"/>
      <c r="AA180" s="668"/>
      <c r="AB180" s="668"/>
    </row>
    <row r="181" spans="2:34" s="1" customFormat="1" ht="41.25" customHeight="1" x14ac:dyDescent="0.2">
      <c r="B181" s="679"/>
      <c r="C181" s="680"/>
      <c r="D181" s="680"/>
      <c r="E181" s="681"/>
      <c r="F181" s="681"/>
      <c r="G181" s="681"/>
      <c r="H181" s="681"/>
      <c r="I181" s="682"/>
      <c r="X181" s="668"/>
      <c r="Y181" s="668"/>
      <c r="Z181" s="668"/>
      <c r="AA181" s="668"/>
      <c r="AB181" s="668"/>
    </row>
    <row r="182" spans="2:34" s="1" customFormat="1" ht="25.5" customHeight="1" x14ac:dyDescent="0.25">
      <c r="B182" s="683"/>
      <c r="C182" s="684"/>
      <c r="D182" s="684"/>
      <c r="E182" s="684"/>
      <c r="F182" s="684"/>
      <c r="G182" s="684"/>
      <c r="H182" s="684"/>
      <c r="I182" s="685"/>
      <c r="J182" s="16"/>
      <c r="K182" s="16"/>
      <c r="L182" s="16"/>
      <c r="M182" s="16"/>
      <c r="X182" s="668"/>
      <c r="Y182" s="668"/>
      <c r="Z182" s="668"/>
      <c r="AA182" s="668"/>
      <c r="AB182" s="668"/>
    </row>
    <row r="183" spans="2:34" ht="17.25" customHeight="1" x14ac:dyDescent="0.2">
      <c r="B183" s="32"/>
      <c r="C183" s="32"/>
      <c r="D183" s="32"/>
      <c r="E183" s="32"/>
      <c r="F183" s="32"/>
      <c r="H183" s="26"/>
      <c r="I183" s="26"/>
      <c r="J183" s="26"/>
      <c r="P183" s="25"/>
      <c r="S183" s="23"/>
      <c r="T183" s="23"/>
      <c r="U183" s="23"/>
      <c r="X183" s="668"/>
      <c r="Y183" s="668"/>
      <c r="Z183" s="668"/>
      <c r="AA183" s="668"/>
      <c r="AB183" s="668"/>
      <c r="AG183" s="23"/>
      <c r="AH183" s="23"/>
    </row>
    <row r="184" spans="2:34" ht="20.25" customHeight="1" x14ac:dyDescent="0.2">
      <c r="B184" s="498" t="s">
        <v>35</v>
      </c>
      <c r="C184" s="498"/>
      <c r="D184" s="498"/>
      <c r="E184" s="498"/>
      <c r="F184" s="498"/>
      <c r="P184" s="25"/>
      <c r="S184" s="23"/>
      <c r="T184" s="23"/>
      <c r="U184" s="23"/>
      <c r="X184" s="668"/>
      <c r="Y184" s="668"/>
      <c r="Z184" s="668"/>
      <c r="AA184" s="668"/>
      <c r="AB184" s="668"/>
      <c r="AG184" s="23"/>
      <c r="AH184" s="23"/>
    </row>
    <row r="185" spans="2:34" ht="33" customHeight="1" x14ac:dyDescent="0.2">
      <c r="B185" s="508" t="s">
        <v>36</v>
      </c>
      <c r="C185" s="505"/>
      <c r="D185" s="505"/>
      <c r="E185" s="505"/>
      <c r="F185" s="505"/>
      <c r="G185" s="505"/>
      <c r="H185" s="505"/>
      <c r="I185" s="505"/>
      <c r="J185" s="86"/>
      <c r="K185" s="77"/>
      <c r="L185" s="77"/>
      <c r="M185" s="77"/>
      <c r="N185" s="77"/>
      <c r="O185" s="23"/>
      <c r="P185" s="23"/>
      <c r="Q185" s="23"/>
      <c r="R185" s="23"/>
      <c r="S185" s="23"/>
      <c r="T185" s="23"/>
      <c r="U185" s="23"/>
      <c r="X185" s="668"/>
      <c r="Y185" s="668"/>
      <c r="Z185" s="668"/>
      <c r="AA185" s="668"/>
      <c r="AB185" s="668"/>
      <c r="AG185" s="23"/>
      <c r="AH185" s="23"/>
    </row>
    <row r="186" spans="2:34" ht="17.25" customHeight="1" x14ac:dyDescent="0.2">
      <c r="B186" s="686"/>
      <c r="C186" s="687"/>
      <c r="D186" s="687"/>
      <c r="E186" s="687"/>
      <c r="F186" s="687"/>
      <c r="G186" s="687"/>
      <c r="H186" s="687"/>
      <c r="I186" s="687"/>
      <c r="J186" s="87"/>
      <c r="K186" s="88"/>
      <c r="L186" s="88"/>
      <c r="M186" s="88"/>
      <c r="N186" s="88"/>
      <c r="O186" s="23"/>
      <c r="P186" s="23"/>
      <c r="Q186" s="23"/>
      <c r="R186" s="23"/>
      <c r="S186" s="23"/>
      <c r="T186" s="23"/>
      <c r="U186" s="23"/>
      <c r="X186" s="668"/>
      <c r="Y186" s="668"/>
      <c r="Z186" s="668"/>
      <c r="AA186" s="668"/>
      <c r="AB186" s="668"/>
      <c r="AG186" s="23"/>
      <c r="AH186" s="23"/>
    </row>
    <row r="187" spans="2:34" ht="12.75" customHeight="1" x14ac:dyDescent="0.2">
      <c r="B187" s="688"/>
      <c r="C187" s="689"/>
      <c r="D187" s="689"/>
      <c r="E187" s="689"/>
      <c r="F187" s="689"/>
      <c r="G187" s="689"/>
      <c r="H187" s="689"/>
      <c r="I187" s="689"/>
      <c r="J187" s="87"/>
      <c r="K187" s="88"/>
      <c r="L187" s="88"/>
      <c r="M187" s="88"/>
      <c r="N187" s="88"/>
      <c r="X187" s="668"/>
      <c r="Y187" s="668"/>
      <c r="Z187" s="668"/>
      <c r="AA187" s="668"/>
      <c r="AB187" s="668"/>
    </row>
    <row r="188" spans="2:34" ht="12.75" customHeight="1" x14ac:dyDescent="0.2">
      <c r="B188" s="688"/>
      <c r="C188" s="689"/>
      <c r="D188" s="689"/>
      <c r="E188" s="689"/>
      <c r="F188" s="689"/>
      <c r="G188" s="689"/>
      <c r="H188" s="689"/>
      <c r="I188" s="689"/>
      <c r="J188" s="87"/>
      <c r="K188" s="88"/>
      <c r="L188" s="88"/>
      <c r="M188" s="88"/>
      <c r="N188" s="88"/>
      <c r="X188" s="668"/>
      <c r="Y188" s="668"/>
      <c r="Z188" s="668"/>
      <c r="AA188" s="668"/>
      <c r="AB188" s="668"/>
    </row>
    <row r="189" spans="2:34" ht="12.75" customHeight="1" x14ac:dyDescent="0.2">
      <c r="B189" s="688"/>
      <c r="C189" s="689"/>
      <c r="D189" s="689"/>
      <c r="E189" s="689"/>
      <c r="F189" s="689"/>
      <c r="G189" s="689"/>
      <c r="H189" s="689"/>
      <c r="I189" s="689"/>
      <c r="J189" s="87"/>
      <c r="K189" s="88"/>
      <c r="L189" s="88"/>
      <c r="M189" s="88"/>
      <c r="N189" s="88"/>
      <c r="X189" s="668"/>
      <c r="Y189" s="668"/>
      <c r="Z189" s="668"/>
      <c r="AA189" s="668"/>
      <c r="AB189" s="668"/>
    </row>
    <row r="190" spans="2:34" ht="12.75" customHeight="1" x14ac:dyDescent="0.2">
      <c r="B190" s="688"/>
      <c r="C190" s="689"/>
      <c r="D190" s="689"/>
      <c r="E190" s="689"/>
      <c r="F190" s="689"/>
      <c r="G190" s="689"/>
      <c r="H190" s="689"/>
      <c r="I190" s="689"/>
      <c r="J190" s="87"/>
      <c r="K190" s="88"/>
      <c r="L190" s="88"/>
      <c r="M190" s="88"/>
      <c r="N190" s="88"/>
      <c r="X190" s="668"/>
      <c r="Y190" s="668"/>
      <c r="Z190" s="668"/>
      <c r="AA190" s="668"/>
      <c r="AB190" s="668"/>
    </row>
    <row r="191" spans="2:34" ht="12.75" customHeight="1" x14ac:dyDescent="0.2">
      <c r="B191" s="688"/>
      <c r="C191" s="689"/>
      <c r="D191" s="689"/>
      <c r="E191" s="689"/>
      <c r="F191" s="689"/>
      <c r="G191" s="689"/>
      <c r="H191" s="689"/>
      <c r="I191" s="689"/>
      <c r="J191" s="87"/>
      <c r="K191" s="88"/>
      <c r="L191" s="88"/>
      <c r="M191" s="88"/>
      <c r="N191" s="88"/>
      <c r="X191" s="668"/>
      <c r="Y191" s="668"/>
      <c r="Z191" s="668"/>
      <c r="AA191" s="668"/>
      <c r="AB191" s="668"/>
    </row>
    <row r="192" spans="2:34" ht="12.75" customHeight="1" x14ac:dyDescent="0.2">
      <c r="B192" s="688"/>
      <c r="C192" s="689"/>
      <c r="D192" s="689"/>
      <c r="E192" s="689"/>
      <c r="F192" s="689"/>
      <c r="G192" s="689"/>
      <c r="H192" s="689"/>
      <c r="I192" s="689"/>
      <c r="J192" s="82"/>
      <c r="K192" s="83"/>
      <c r="L192" s="83"/>
      <c r="M192" s="83"/>
      <c r="N192" s="83"/>
      <c r="X192" s="668"/>
      <c r="Y192" s="668"/>
      <c r="Z192" s="668"/>
      <c r="AA192" s="668"/>
      <c r="AB192" s="668"/>
    </row>
    <row r="193" spans="2:46" ht="12.75" customHeight="1" x14ac:dyDescent="0.2">
      <c r="B193" s="688"/>
      <c r="C193" s="689"/>
      <c r="D193" s="689"/>
      <c r="E193" s="689"/>
      <c r="F193" s="689"/>
      <c r="G193" s="689"/>
      <c r="H193" s="689"/>
      <c r="I193" s="689"/>
      <c r="J193" s="82"/>
      <c r="K193" s="83"/>
      <c r="L193" s="83"/>
      <c r="M193" s="83"/>
      <c r="N193" s="83"/>
      <c r="X193" s="668"/>
      <c r="Y193" s="668"/>
      <c r="Z193" s="668"/>
      <c r="AA193" s="668"/>
      <c r="AB193" s="668"/>
    </row>
    <row r="194" spans="2:46" ht="12.75" customHeight="1" x14ac:dyDescent="0.2">
      <c r="B194" s="688"/>
      <c r="C194" s="689"/>
      <c r="D194" s="689"/>
      <c r="E194" s="689"/>
      <c r="F194" s="689"/>
      <c r="G194" s="689"/>
      <c r="H194" s="689"/>
      <c r="I194" s="689"/>
      <c r="J194" s="82"/>
      <c r="K194" s="83"/>
      <c r="L194" s="83"/>
      <c r="M194" s="83"/>
      <c r="N194" s="83"/>
      <c r="X194" s="668"/>
      <c r="Y194" s="668"/>
      <c r="Z194" s="668"/>
      <c r="AA194" s="668"/>
      <c r="AB194" s="668"/>
    </row>
    <row r="195" spans="2:46" ht="15" customHeight="1" x14ac:dyDescent="0.2">
      <c r="B195" s="690"/>
      <c r="C195" s="691"/>
      <c r="D195" s="691"/>
      <c r="E195" s="691"/>
      <c r="F195" s="691"/>
      <c r="G195" s="691"/>
      <c r="H195" s="691"/>
      <c r="I195" s="691"/>
      <c r="J195" s="82"/>
      <c r="K195" s="83"/>
      <c r="L195" s="83"/>
      <c r="M195" s="83"/>
      <c r="N195" s="83"/>
      <c r="X195" s="668"/>
      <c r="Y195" s="668"/>
      <c r="Z195" s="668"/>
      <c r="AA195" s="668"/>
      <c r="AB195" s="668"/>
    </row>
    <row r="196" spans="2:46" x14ac:dyDescent="0.2">
      <c r="P196" s="33"/>
      <c r="X196" s="668"/>
      <c r="Y196" s="668"/>
      <c r="Z196" s="668"/>
      <c r="AA196" s="668"/>
      <c r="AB196" s="668"/>
    </row>
    <row r="197" spans="2:46" ht="15" customHeight="1" x14ac:dyDescent="0.2">
      <c r="B197" s="19" t="s">
        <v>166</v>
      </c>
      <c r="M197" s="19"/>
      <c r="P197" s="19" t="s">
        <v>137</v>
      </c>
      <c r="X197" s="668"/>
      <c r="Y197" s="668"/>
      <c r="Z197" s="668"/>
      <c r="AA197" s="668"/>
      <c r="AB197" s="668"/>
    </row>
    <row r="198" spans="2:46" ht="19.5" customHeight="1" x14ac:dyDescent="0.2">
      <c r="B198" s="478" t="s">
        <v>139</v>
      </c>
      <c r="C198" s="478"/>
      <c r="D198" s="478"/>
      <c r="E198" s="478"/>
      <c r="F198" s="478"/>
      <c r="G198" s="478"/>
      <c r="H198" s="478"/>
      <c r="I198" s="478"/>
      <c r="P198" s="508" t="s">
        <v>138</v>
      </c>
      <c r="Q198" s="509"/>
      <c r="R198" s="509"/>
      <c r="S198" s="509"/>
      <c r="T198" s="509"/>
      <c r="U198" s="509"/>
      <c r="V198" s="509"/>
      <c r="W198" s="671"/>
      <c r="X198" s="668"/>
      <c r="Y198" s="668"/>
      <c r="Z198" s="668"/>
      <c r="AA198" s="668"/>
      <c r="AB198" s="668"/>
    </row>
    <row r="199" spans="2:46" ht="19.5" customHeight="1" x14ac:dyDescent="0.2">
      <c r="B199" s="669"/>
      <c r="C199" s="669"/>
      <c r="D199" s="669"/>
      <c r="E199" s="669"/>
      <c r="F199" s="669"/>
      <c r="G199" s="669"/>
      <c r="H199" s="669"/>
      <c r="I199" s="669"/>
      <c r="O199" s="40"/>
      <c r="P199" s="672"/>
      <c r="Q199" s="673"/>
      <c r="R199" s="673"/>
      <c r="S199" s="673"/>
      <c r="T199" s="673"/>
      <c r="U199" s="673"/>
      <c r="V199" s="673"/>
      <c r="W199" s="674"/>
      <c r="X199" s="668"/>
      <c r="Y199" s="668"/>
      <c r="Z199" s="668"/>
      <c r="AA199" s="668"/>
      <c r="AB199" s="668"/>
    </row>
    <row r="200" spans="2:46" ht="19.5" customHeight="1" x14ac:dyDescent="0.2">
      <c r="B200" s="669"/>
      <c r="C200" s="669"/>
      <c r="D200" s="669"/>
      <c r="E200" s="669"/>
      <c r="F200" s="669"/>
      <c r="G200" s="669"/>
      <c r="H200" s="669"/>
      <c r="I200" s="669"/>
      <c r="P200" s="672"/>
      <c r="Q200" s="673"/>
      <c r="R200" s="673"/>
      <c r="S200" s="673"/>
      <c r="T200" s="673"/>
      <c r="U200" s="673"/>
      <c r="V200" s="673"/>
      <c r="W200" s="674"/>
      <c r="X200" s="668"/>
      <c r="Y200" s="668"/>
      <c r="Z200" s="668"/>
      <c r="AA200" s="668"/>
      <c r="AB200" s="668"/>
    </row>
    <row r="201" spans="2:46" ht="19.5" customHeight="1" x14ac:dyDescent="0.2">
      <c r="B201" s="665"/>
      <c r="C201" s="666"/>
      <c r="D201" s="666"/>
      <c r="E201" s="666"/>
      <c r="F201" s="666"/>
      <c r="G201" s="666"/>
      <c r="H201" s="666"/>
      <c r="I201" s="667"/>
      <c r="P201" s="672"/>
      <c r="Q201" s="673"/>
      <c r="R201" s="673"/>
      <c r="S201" s="673"/>
      <c r="T201" s="673"/>
      <c r="U201" s="673"/>
      <c r="V201" s="673"/>
      <c r="W201" s="674"/>
      <c r="X201" s="668"/>
      <c r="Y201" s="668"/>
      <c r="Z201" s="668"/>
      <c r="AA201" s="668"/>
      <c r="AB201" s="668"/>
    </row>
    <row r="202" spans="2:46" ht="19.5" customHeight="1" x14ac:dyDescent="0.2">
      <c r="B202" s="19"/>
      <c r="P202" s="27"/>
      <c r="Q202" s="27"/>
      <c r="R202" s="27"/>
      <c r="S202" s="27"/>
      <c r="T202" s="27"/>
      <c r="U202" s="27"/>
      <c r="X202" s="668"/>
      <c r="Y202" s="668"/>
      <c r="Z202" s="668"/>
      <c r="AA202" s="668"/>
      <c r="AB202" s="668"/>
    </row>
    <row r="203" spans="2:46" x14ac:dyDescent="0.2">
      <c r="P203" s="33"/>
      <c r="X203" s="668"/>
      <c r="Y203" s="668"/>
      <c r="Z203" s="668"/>
      <c r="AA203" s="668"/>
      <c r="AB203" s="668"/>
    </row>
    <row r="204" spans="2:46" ht="19.5" customHeight="1" x14ac:dyDescent="0.2">
      <c r="B204" s="19"/>
      <c r="H204" s="19"/>
      <c r="R204" s="24"/>
      <c r="U204" s="66"/>
      <c r="X204" s="668"/>
      <c r="Y204" s="668"/>
      <c r="Z204" s="668"/>
      <c r="AA204" s="668"/>
      <c r="AB204" s="668"/>
    </row>
    <row r="205" spans="2:46" ht="19.5" customHeight="1" x14ac:dyDescent="0.2">
      <c r="B205" s="19"/>
      <c r="H205" s="19"/>
      <c r="P205" s="453" t="s">
        <v>646</v>
      </c>
      <c r="Q205" s="454"/>
      <c r="R205" s="454"/>
      <c r="S205" s="454"/>
      <c r="T205" s="454"/>
      <c r="U205" s="454"/>
      <c r="V205" s="454"/>
      <c r="W205" s="702"/>
      <c r="X205" s="63"/>
      <c r="Y205" s="63"/>
      <c r="Z205" s="63"/>
      <c r="AA205" s="63"/>
      <c r="AB205" s="63"/>
    </row>
    <row r="206" spans="2:46" ht="21" customHeight="1" x14ac:dyDescent="0.2">
      <c r="M206" s="33"/>
      <c r="P206" s="703"/>
      <c r="Q206" s="704"/>
      <c r="R206" s="704"/>
      <c r="S206" s="704"/>
      <c r="T206" s="704"/>
      <c r="U206" s="704"/>
      <c r="V206" s="704"/>
      <c r="W206" s="705"/>
      <c r="X206" s="19"/>
      <c r="Y206" s="19"/>
      <c r="Z206" s="19"/>
      <c r="AA206" s="19"/>
      <c r="AB206" s="19"/>
      <c r="AC206" s="19"/>
      <c r="AD206" s="19"/>
      <c r="AE206" s="19"/>
      <c r="AF206" s="19"/>
      <c r="AG206" s="19"/>
      <c r="AH206" s="44"/>
      <c r="AI206" s="44"/>
      <c r="AJ206" s="44"/>
      <c r="AK206" s="44"/>
      <c r="AL206" s="44"/>
      <c r="AM206" s="44"/>
      <c r="AN206" s="44"/>
      <c r="AO206" s="44"/>
      <c r="AP206" s="44"/>
      <c r="AQ206" s="44"/>
      <c r="AR206" s="44"/>
      <c r="AS206" s="44"/>
      <c r="AT206" s="43"/>
    </row>
    <row r="207" spans="2:46" ht="51" customHeight="1" x14ac:dyDescent="0.2">
      <c r="B207" s="706" t="s">
        <v>124</v>
      </c>
      <c r="C207" s="707"/>
      <c r="D207" s="707"/>
      <c r="E207" s="707"/>
      <c r="F207" s="707"/>
      <c r="G207" s="707"/>
      <c r="H207" s="707"/>
      <c r="I207" s="708"/>
      <c r="P207" s="709" t="str">
        <f>"Leverantören intygar att avropssvaret är giltigt minst den tid som avropande organisation angett ovan. "&amp;CHAR(10)&amp;"("&amp;TEXT(D34,"ÅÅÅÅ-MM-DD")&amp;")"</f>
        <v>Leverantören intygar att avropssvaret är giltigt minst den tid som avropande organisation angett ovan. 
(1900-01-00)</v>
      </c>
      <c r="Q207" s="709"/>
      <c r="R207" s="709"/>
      <c r="S207" s="709"/>
      <c r="T207" s="709"/>
      <c r="U207" s="709"/>
      <c r="V207" s="709"/>
      <c r="W207" s="709"/>
      <c r="X207" s="19"/>
      <c r="Y207" s="19"/>
      <c r="Z207" s="19"/>
      <c r="AA207" s="19"/>
      <c r="AB207" s="19"/>
      <c r="AC207" s="19"/>
      <c r="AD207" s="19"/>
      <c r="AE207" s="19"/>
      <c r="AF207" s="19"/>
      <c r="AG207" s="19"/>
      <c r="AH207" s="44"/>
      <c r="AI207" s="44"/>
      <c r="AJ207" s="44"/>
      <c r="AK207" s="44"/>
      <c r="AL207" s="44"/>
      <c r="AM207" s="44"/>
      <c r="AN207" s="44"/>
      <c r="AO207" s="44"/>
      <c r="AP207" s="44"/>
      <c r="AQ207" s="44"/>
      <c r="AR207" s="44"/>
      <c r="AS207" s="44"/>
      <c r="AT207" s="43"/>
    </row>
    <row r="208" spans="2:46" ht="21" customHeight="1" x14ac:dyDescent="0.2">
      <c r="B208" s="67"/>
      <c r="P208" s="508" t="s">
        <v>38</v>
      </c>
      <c r="Q208" s="509"/>
      <c r="R208" s="509"/>
      <c r="S208" s="509"/>
      <c r="T208" s="509"/>
      <c r="U208" s="509"/>
      <c r="V208" s="509"/>
      <c r="W208" s="663"/>
      <c r="X208" s="19"/>
      <c r="Y208" s="19"/>
      <c r="Z208" s="19"/>
      <c r="AA208" s="19"/>
      <c r="AB208" s="19"/>
      <c r="AC208" s="19"/>
      <c r="AD208" s="19"/>
      <c r="AE208" s="19"/>
      <c r="AF208" s="19"/>
      <c r="AG208" s="19"/>
      <c r="AH208" s="44"/>
      <c r="AI208" s="44"/>
      <c r="AJ208" s="44"/>
      <c r="AK208" s="44"/>
      <c r="AL208" s="44"/>
      <c r="AM208" s="44"/>
      <c r="AN208" s="44"/>
      <c r="AO208" s="44"/>
      <c r="AP208" s="44"/>
      <c r="AQ208" s="44"/>
      <c r="AR208" s="44"/>
      <c r="AS208" s="44"/>
      <c r="AT208" s="43"/>
    </row>
    <row r="209" spans="2:46" ht="21.75" customHeight="1" x14ac:dyDescent="0.2">
      <c r="B209" s="22"/>
      <c r="C209" s="22"/>
      <c r="D209" s="22"/>
      <c r="E209" s="22"/>
      <c r="F209" s="22"/>
      <c r="G209" s="22"/>
      <c r="H209" s="22"/>
      <c r="I209" s="22"/>
      <c r="J209" s="22"/>
      <c r="K209" s="22"/>
      <c r="L209" s="22"/>
      <c r="M209" s="22"/>
      <c r="P209" s="672"/>
      <c r="Q209" s="673"/>
      <c r="R209" s="673"/>
      <c r="S209" s="673"/>
      <c r="T209" s="673"/>
      <c r="U209" s="673"/>
      <c r="V209" s="673"/>
      <c r="W209" s="674"/>
      <c r="X209" s="28"/>
      <c r="Y209" s="28"/>
      <c r="Z209" s="28"/>
      <c r="AA209" s="28"/>
      <c r="AB209" s="28"/>
      <c r="AC209" s="28"/>
      <c r="AD209" s="28"/>
      <c r="AE209" s="28"/>
      <c r="AF209" s="28"/>
      <c r="AG209" s="28"/>
      <c r="AH209" s="43" t="b">
        <f>IF(P209=0,TRUE,FALSE)</f>
        <v>1</v>
      </c>
      <c r="AI209" s="45"/>
      <c r="AJ209" s="46"/>
      <c r="AK209" s="43"/>
      <c r="AL209" s="43"/>
      <c r="AM209" s="43"/>
      <c r="AN209" s="43"/>
      <c r="AO209" s="43"/>
      <c r="AP209" s="43"/>
      <c r="AQ209" s="43"/>
      <c r="AR209" s="43"/>
      <c r="AS209" s="43"/>
      <c r="AT209" s="43"/>
    </row>
    <row r="210" spans="2:46" ht="7.5" customHeight="1" x14ac:dyDescent="0.2">
      <c r="B210" s="22"/>
      <c r="C210" s="22"/>
      <c r="D210" s="22"/>
      <c r="E210" s="22"/>
      <c r="F210" s="22"/>
      <c r="G210" s="22"/>
      <c r="H210" s="22"/>
      <c r="I210" s="22"/>
      <c r="J210" s="22"/>
      <c r="K210" s="22"/>
      <c r="L210" s="22"/>
      <c r="M210" s="22"/>
      <c r="P210" s="29"/>
      <c r="Q210" s="29"/>
      <c r="R210" s="29"/>
      <c r="S210" s="29"/>
      <c r="T210" s="29"/>
      <c r="X210" s="30"/>
      <c r="Y210" s="30"/>
      <c r="Z210" s="30"/>
      <c r="AA210" s="30"/>
      <c r="AB210" s="30"/>
      <c r="AC210" s="30"/>
      <c r="AD210" s="30"/>
      <c r="AE210" s="30"/>
      <c r="AF210" s="30"/>
      <c r="AG210" s="30"/>
      <c r="AH210" s="47"/>
      <c r="AI210" s="47"/>
      <c r="AJ210" s="46"/>
      <c r="AK210" s="43"/>
      <c r="AL210" s="43"/>
      <c r="AM210" s="43"/>
      <c r="AN210" s="43"/>
      <c r="AO210" s="43"/>
      <c r="AP210" s="43"/>
      <c r="AQ210" s="43"/>
      <c r="AR210" s="43"/>
      <c r="AS210" s="43"/>
      <c r="AT210" s="43"/>
    </row>
    <row r="211" spans="2:46" ht="18" customHeight="1" x14ac:dyDescent="0.2">
      <c r="B211" s="22"/>
      <c r="C211" s="22"/>
      <c r="D211" s="22"/>
      <c r="E211" s="22"/>
      <c r="F211" s="22"/>
      <c r="G211" s="22"/>
      <c r="H211" s="22"/>
      <c r="I211" s="22"/>
      <c r="J211" s="22"/>
      <c r="K211" s="22"/>
      <c r="L211" s="22"/>
      <c r="M211" s="22"/>
      <c r="P211" s="692" t="s">
        <v>39</v>
      </c>
      <c r="Q211" s="693"/>
      <c r="R211" s="693"/>
      <c r="S211" s="693"/>
      <c r="T211" s="693"/>
      <c r="U211" s="693"/>
      <c r="V211" s="693"/>
      <c r="W211" s="694"/>
      <c r="X211" s="29"/>
      <c r="Y211" s="29"/>
      <c r="Z211" s="29"/>
      <c r="AA211" s="29"/>
      <c r="AB211" s="29"/>
      <c r="AC211" s="29"/>
      <c r="AD211" s="29"/>
      <c r="AE211" s="29"/>
      <c r="AF211" s="29"/>
      <c r="AG211" s="29"/>
      <c r="AH211" s="46"/>
      <c r="AI211" s="46"/>
      <c r="AJ211" s="46"/>
      <c r="AK211" s="43"/>
      <c r="AL211" s="43"/>
      <c r="AM211" s="43"/>
      <c r="AN211" s="43"/>
      <c r="AO211" s="43"/>
      <c r="AP211" s="43"/>
      <c r="AQ211" s="43"/>
      <c r="AR211" s="43"/>
      <c r="AS211" s="43"/>
      <c r="AT211" s="43"/>
    </row>
    <row r="212" spans="2:46" ht="14.25" customHeight="1" x14ac:dyDescent="0.2">
      <c r="B212" s="34"/>
      <c r="C212" s="34"/>
      <c r="D212" s="34"/>
      <c r="P212" s="695"/>
      <c r="Q212" s="696"/>
      <c r="R212" s="696"/>
      <c r="S212" s="696"/>
      <c r="T212" s="696"/>
      <c r="U212" s="696"/>
      <c r="V212" s="696"/>
      <c r="W212" s="697"/>
      <c r="X212" s="28"/>
      <c r="Y212" s="28"/>
      <c r="Z212" s="28"/>
      <c r="AA212" s="28"/>
      <c r="AB212" s="28"/>
      <c r="AC212" s="28"/>
      <c r="AD212" s="28"/>
      <c r="AE212" s="28"/>
      <c r="AF212" s="28"/>
      <c r="AG212" s="28"/>
      <c r="AH212" s="45"/>
      <c r="AI212" s="45"/>
      <c r="AJ212" s="46"/>
      <c r="AK212" s="43"/>
      <c r="AL212" s="43"/>
      <c r="AM212" s="43"/>
      <c r="AN212" s="43"/>
      <c r="AO212" s="43"/>
      <c r="AP212" s="43"/>
      <c r="AQ212" s="43"/>
      <c r="AR212" s="43"/>
      <c r="AS212" s="43"/>
      <c r="AT212" s="43"/>
    </row>
    <row r="213" spans="2:46" ht="26.25" customHeight="1" x14ac:dyDescent="0.2">
      <c r="B213" s="34"/>
      <c r="C213" s="34"/>
      <c r="D213" s="34"/>
      <c r="F213" s="33"/>
      <c r="P213" s="698"/>
      <c r="Q213" s="699"/>
      <c r="R213" s="699"/>
      <c r="S213" s="699"/>
      <c r="T213" s="699"/>
      <c r="U213" s="699"/>
      <c r="V213" s="699"/>
      <c r="W213" s="700"/>
      <c r="X213" s="30"/>
      <c r="Y213" s="30"/>
      <c r="Z213" s="30"/>
      <c r="AA213" s="30"/>
      <c r="AB213" s="30"/>
      <c r="AC213" s="30"/>
      <c r="AD213" s="30"/>
      <c r="AE213" s="30"/>
      <c r="AF213" s="30"/>
      <c r="AG213" s="30"/>
      <c r="AH213" s="43" t="b">
        <f>IF(P212=0,TRUE,FALSE)</f>
        <v>1</v>
      </c>
      <c r="AI213" s="47"/>
      <c r="AJ213" s="46"/>
      <c r="AK213" s="43"/>
      <c r="AL213" s="43"/>
      <c r="AM213" s="43"/>
      <c r="AN213" s="43"/>
      <c r="AO213" s="43"/>
      <c r="AP213" s="43"/>
      <c r="AQ213" s="43"/>
      <c r="AR213" s="43"/>
      <c r="AS213" s="43"/>
      <c r="AT213" s="43"/>
    </row>
    <row r="214" spans="2:46" ht="42.75" customHeight="1" x14ac:dyDescent="0.2">
      <c r="F214" s="33"/>
      <c r="R214" s="30"/>
      <c r="X214" s="30"/>
      <c r="Y214" s="30"/>
      <c r="Z214" s="30"/>
      <c r="AA214" s="30"/>
      <c r="AB214" s="30"/>
      <c r="AC214" s="30"/>
      <c r="AD214" s="30"/>
      <c r="AE214" s="30"/>
      <c r="AF214" s="30"/>
      <c r="AG214" s="30"/>
      <c r="AH214" s="47"/>
      <c r="AI214" s="47"/>
      <c r="AJ214" s="46"/>
      <c r="AK214" s="43"/>
      <c r="AL214" s="43"/>
      <c r="AM214" s="43"/>
      <c r="AN214" s="43"/>
      <c r="AO214" s="43"/>
      <c r="AP214" s="43"/>
      <c r="AQ214" s="43"/>
      <c r="AR214" s="43"/>
      <c r="AS214" s="43"/>
      <c r="AT214" s="43"/>
    </row>
    <row r="215" spans="2:46" ht="31.5" customHeight="1" x14ac:dyDescent="0.2">
      <c r="T215" s="701" t="str">
        <f>IF(LarmStatus,"Minst ett av de obligatoriska kraven är inte ifyllda eller besvarde med Nej","")</f>
        <v>Minst ett av de obligatoriska kraven är inte ifyllda eller besvarde med Nej</v>
      </c>
      <c r="U215" s="701"/>
      <c r="V215" s="701"/>
      <c r="W215" s="701"/>
      <c r="X215" s="33"/>
      <c r="AH215" s="43"/>
      <c r="AI215" s="43"/>
      <c r="AJ215" s="43"/>
      <c r="AK215" s="43"/>
      <c r="AL215" s="43"/>
      <c r="AM215" s="43"/>
      <c r="AN215" s="43"/>
      <c r="AO215" s="43"/>
      <c r="AP215" s="43"/>
      <c r="AQ215" s="43"/>
      <c r="AR215" s="43"/>
      <c r="AS215" s="43"/>
      <c r="AT215" s="43"/>
    </row>
    <row r="216" spans="2:46" ht="7.5" customHeight="1" x14ac:dyDescent="0.2">
      <c r="AH216" s="43"/>
      <c r="AI216" s="43"/>
      <c r="AJ216" s="43"/>
      <c r="AK216" s="43"/>
      <c r="AL216" s="43"/>
      <c r="AM216" s="43"/>
      <c r="AN216" s="43"/>
      <c r="AO216" s="43"/>
      <c r="AP216" s="43"/>
      <c r="AQ216" s="43"/>
      <c r="AR216" s="43"/>
      <c r="AS216" s="43"/>
      <c r="AT216" s="43"/>
    </row>
    <row r="217" spans="2:46" ht="7.5" customHeight="1" x14ac:dyDescent="0.2">
      <c r="AH217" s="43"/>
      <c r="AI217" s="43"/>
      <c r="AJ217" s="43"/>
      <c r="AK217" s="43"/>
      <c r="AL217" s="43"/>
      <c r="AM217" s="43"/>
      <c r="AN217" s="43"/>
      <c r="AO217" s="43"/>
      <c r="AP217" s="43"/>
      <c r="AQ217" s="43"/>
      <c r="AR217" s="43"/>
      <c r="AS217" s="43"/>
      <c r="AT217" s="43"/>
    </row>
    <row r="218" spans="2:46" ht="20.25" customHeight="1" x14ac:dyDescent="0.2">
      <c r="AH218" s="43"/>
      <c r="AI218" s="43"/>
      <c r="AJ218" s="43"/>
      <c r="AK218" s="43"/>
      <c r="AL218" s="43"/>
      <c r="AM218" s="43"/>
      <c r="AN218" s="43"/>
      <c r="AO218" s="43"/>
      <c r="AP218" s="43"/>
      <c r="AQ218" s="43"/>
      <c r="AR218" s="43"/>
      <c r="AS218" s="43"/>
      <c r="AT218" s="43"/>
    </row>
    <row r="219" spans="2:46" ht="17.25" customHeight="1" x14ac:dyDescent="0.2">
      <c r="AH219" s="43"/>
      <c r="AI219" s="43"/>
      <c r="AJ219" s="43"/>
      <c r="AK219" s="43"/>
      <c r="AL219" s="43"/>
      <c r="AM219" s="43"/>
      <c r="AN219" s="43"/>
      <c r="AO219" s="43"/>
      <c r="AP219" s="43"/>
      <c r="AQ219" s="43"/>
      <c r="AR219" s="43"/>
      <c r="AS219" s="43"/>
      <c r="AT219" s="43"/>
    </row>
    <row r="220" spans="2:46" ht="17.25" customHeight="1" x14ac:dyDescent="0.2">
      <c r="AH220" s="43"/>
      <c r="AI220" s="43"/>
      <c r="AJ220" s="43"/>
      <c r="AK220" s="43"/>
      <c r="AL220" s="43"/>
      <c r="AM220" s="43"/>
      <c r="AN220" s="43"/>
      <c r="AO220" s="43"/>
      <c r="AP220" s="43"/>
      <c r="AQ220" s="43"/>
      <c r="AR220" s="43"/>
      <c r="AS220" s="43"/>
      <c r="AT220" s="43"/>
    </row>
    <row r="221" spans="2:46" ht="17.25" customHeight="1" x14ac:dyDescent="0.2">
      <c r="AH221" s="43"/>
      <c r="AI221" s="43"/>
      <c r="AJ221" s="43"/>
      <c r="AK221" s="43"/>
      <c r="AL221" s="43"/>
      <c r="AM221" s="43"/>
      <c r="AN221" s="43"/>
      <c r="AO221" s="43"/>
      <c r="AP221" s="43"/>
      <c r="AQ221" s="43"/>
      <c r="AR221" s="43"/>
      <c r="AS221" s="43"/>
      <c r="AT221" s="43"/>
    </row>
    <row r="222" spans="2:46" ht="17.25" customHeight="1" x14ac:dyDescent="0.2">
      <c r="AH222" s="43"/>
      <c r="AI222" s="43"/>
      <c r="AJ222" s="43"/>
      <c r="AK222" s="43"/>
      <c r="AL222" s="43"/>
      <c r="AM222" s="43"/>
      <c r="AN222" s="43"/>
      <c r="AO222" s="43"/>
      <c r="AP222" s="43"/>
      <c r="AQ222" s="43"/>
      <c r="AR222" s="43"/>
      <c r="AS222" s="43"/>
      <c r="AT222" s="43"/>
    </row>
    <row r="223" spans="2:46" ht="17.25" customHeight="1" x14ac:dyDescent="0.2">
      <c r="AH223" s="43"/>
      <c r="AI223" s="43"/>
      <c r="AJ223" s="43"/>
      <c r="AK223" s="43"/>
      <c r="AL223" s="43"/>
      <c r="AM223" s="43"/>
      <c r="AN223" s="43"/>
      <c r="AO223" s="43"/>
      <c r="AP223" s="43"/>
      <c r="AQ223" s="43"/>
      <c r="AR223" s="43"/>
      <c r="AS223" s="43"/>
      <c r="AT223" s="43"/>
    </row>
    <row r="224" spans="2:46" ht="17.25" customHeight="1" x14ac:dyDescent="0.2">
      <c r="AH224" s="43"/>
      <c r="AI224" s="43"/>
      <c r="AJ224" s="43"/>
      <c r="AK224" s="43"/>
      <c r="AL224" s="43"/>
      <c r="AM224" s="43"/>
      <c r="AN224" s="43"/>
      <c r="AO224" s="43"/>
      <c r="AP224" s="43"/>
      <c r="AQ224" s="43"/>
      <c r="AR224" s="43"/>
      <c r="AS224" s="43"/>
      <c r="AT224" s="43"/>
    </row>
    <row r="225" spans="34:46" ht="17.25" customHeight="1" x14ac:dyDescent="0.2">
      <c r="AH225" s="43"/>
      <c r="AI225" s="43"/>
      <c r="AJ225" s="43"/>
      <c r="AK225" s="43"/>
      <c r="AL225" s="43"/>
      <c r="AM225" s="43"/>
      <c r="AN225" s="43"/>
      <c r="AO225" s="43"/>
      <c r="AP225" s="43"/>
      <c r="AQ225" s="43"/>
      <c r="AR225" s="43"/>
      <c r="AS225" s="43"/>
      <c r="AT225" s="43"/>
    </row>
  </sheetData>
  <dataConsolidate/>
  <mergeCells count="478">
    <mergeCell ref="P211:W211"/>
    <mergeCell ref="P212:W213"/>
    <mergeCell ref="T215:W215"/>
    <mergeCell ref="B201:I201"/>
    <mergeCell ref="P201:W201"/>
    <mergeCell ref="P205:W206"/>
    <mergeCell ref="B207:I207"/>
    <mergeCell ref="P207:W207"/>
    <mergeCell ref="P208:W208"/>
    <mergeCell ref="B200:I200"/>
    <mergeCell ref="P200:W200"/>
    <mergeCell ref="B176:I176"/>
    <mergeCell ref="B179:I179"/>
    <mergeCell ref="B180:I182"/>
    <mergeCell ref="B184:F184"/>
    <mergeCell ref="B185:I185"/>
    <mergeCell ref="B186:I195"/>
    <mergeCell ref="P209:W209"/>
    <mergeCell ref="B154:I154"/>
    <mergeCell ref="B155:I155"/>
    <mergeCell ref="X155:AB204"/>
    <mergeCell ref="B156:I156"/>
    <mergeCell ref="B159:I159"/>
    <mergeCell ref="P159:S159"/>
    <mergeCell ref="B160:I160"/>
    <mergeCell ref="B161:I161"/>
    <mergeCell ref="B169:I169"/>
    <mergeCell ref="B170:I170"/>
    <mergeCell ref="B173:I173"/>
    <mergeCell ref="P173:S173"/>
    <mergeCell ref="B174:I174"/>
    <mergeCell ref="B175:I175"/>
    <mergeCell ref="B162:I162"/>
    <mergeCell ref="B165:I165"/>
    <mergeCell ref="P165:S165"/>
    <mergeCell ref="B166:I166"/>
    <mergeCell ref="B167:I167"/>
    <mergeCell ref="B168:I168"/>
    <mergeCell ref="B198:I198"/>
    <mergeCell ref="P198:W198"/>
    <mergeCell ref="B199:I199"/>
    <mergeCell ref="P199:W199"/>
    <mergeCell ref="M139:N139"/>
    <mergeCell ref="P143:Q143"/>
    <mergeCell ref="R143:S143"/>
    <mergeCell ref="B144:N146"/>
    <mergeCell ref="R145:S146"/>
    <mergeCell ref="B150:F150"/>
    <mergeCell ref="B151:I151"/>
    <mergeCell ref="Z146:AB146"/>
    <mergeCell ref="B153:I153"/>
    <mergeCell ref="P153:S153"/>
    <mergeCell ref="M137:N137"/>
    <mergeCell ref="B138:C138"/>
    <mergeCell ref="M138:N138"/>
    <mergeCell ref="R138:S138"/>
    <mergeCell ref="T138:U138"/>
    <mergeCell ref="V138:W138"/>
    <mergeCell ref="B135:C135"/>
    <mergeCell ref="D135:G135"/>
    <mergeCell ref="H135:K135"/>
    <mergeCell ref="M135:N135"/>
    <mergeCell ref="Q135:S135"/>
    <mergeCell ref="T135:X135"/>
    <mergeCell ref="B134:C134"/>
    <mergeCell ref="D134:G134"/>
    <mergeCell ref="H134:K134"/>
    <mergeCell ref="M134:N134"/>
    <mergeCell ref="Q134:S134"/>
    <mergeCell ref="T134:X134"/>
    <mergeCell ref="B133:C133"/>
    <mergeCell ref="D133:G133"/>
    <mergeCell ref="H133:K133"/>
    <mergeCell ref="M133:N133"/>
    <mergeCell ref="Q133:S133"/>
    <mergeCell ref="T133:X133"/>
    <mergeCell ref="B132:C132"/>
    <mergeCell ref="D132:G132"/>
    <mergeCell ref="H132:K132"/>
    <mergeCell ref="M132:N132"/>
    <mergeCell ref="Q132:S132"/>
    <mergeCell ref="T132:X132"/>
    <mergeCell ref="B131:C131"/>
    <mergeCell ref="D131:G131"/>
    <mergeCell ref="H131:K131"/>
    <mergeCell ref="M131:N131"/>
    <mergeCell ref="Q131:S131"/>
    <mergeCell ref="T131:X131"/>
    <mergeCell ref="B130:C130"/>
    <mergeCell ref="D130:G130"/>
    <mergeCell ref="H130:K130"/>
    <mergeCell ref="M130:N130"/>
    <mergeCell ref="Q130:S130"/>
    <mergeCell ref="T130:X130"/>
    <mergeCell ref="B129:C129"/>
    <mergeCell ref="D129:G129"/>
    <mergeCell ref="H129:K129"/>
    <mergeCell ref="M129:N129"/>
    <mergeCell ref="Q129:S129"/>
    <mergeCell ref="T129:X129"/>
    <mergeCell ref="B128:C128"/>
    <mergeCell ref="D128:G128"/>
    <mergeCell ref="H128:K128"/>
    <mergeCell ref="M128:N128"/>
    <mergeCell ref="Q128:S128"/>
    <mergeCell ref="T128:X128"/>
    <mergeCell ref="B127:C127"/>
    <mergeCell ref="D127:G127"/>
    <mergeCell ref="H127:K127"/>
    <mergeCell ref="M127:N127"/>
    <mergeCell ref="Q127:S127"/>
    <mergeCell ref="T127:X127"/>
    <mergeCell ref="T125:X125"/>
    <mergeCell ref="B126:C126"/>
    <mergeCell ref="D126:G126"/>
    <mergeCell ref="H126:K126"/>
    <mergeCell ref="M126:N126"/>
    <mergeCell ref="Q126:S126"/>
    <mergeCell ref="T126:X126"/>
    <mergeCell ref="B124:C124"/>
    <mergeCell ref="D124:G124"/>
    <mergeCell ref="H124:K124"/>
    <mergeCell ref="M124:N124"/>
    <mergeCell ref="Q124:X124"/>
    <mergeCell ref="B125:C125"/>
    <mergeCell ref="D125:G125"/>
    <mergeCell ref="H125:K125"/>
    <mergeCell ref="M125:N125"/>
    <mergeCell ref="Q125:S125"/>
    <mergeCell ref="B122:C122"/>
    <mergeCell ref="D122:G122"/>
    <mergeCell ref="H122:K122"/>
    <mergeCell ref="M122:N122"/>
    <mergeCell ref="Q122:X122"/>
    <mergeCell ref="B123:C123"/>
    <mergeCell ref="D123:G123"/>
    <mergeCell ref="H123:K123"/>
    <mergeCell ref="M123:N123"/>
    <mergeCell ref="Q123:X123"/>
    <mergeCell ref="B120:C120"/>
    <mergeCell ref="D120:G120"/>
    <mergeCell ref="H120:K120"/>
    <mergeCell ref="M120:N120"/>
    <mergeCell ref="Q120:X120"/>
    <mergeCell ref="B121:C121"/>
    <mergeCell ref="D121:G121"/>
    <mergeCell ref="H121:K121"/>
    <mergeCell ref="M121:N121"/>
    <mergeCell ref="Q121:X121"/>
    <mergeCell ref="B118:C118"/>
    <mergeCell ref="D118:G118"/>
    <mergeCell ref="H118:K118"/>
    <mergeCell ref="M118:N118"/>
    <mergeCell ref="Q118:X118"/>
    <mergeCell ref="B119:C119"/>
    <mergeCell ref="D119:G119"/>
    <mergeCell ref="H119:K119"/>
    <mergeCell ref="M119:N119"/>
    <mergeCell ref="Q119:X119"/>
    <mergeCell ref="B116:C116"/>
    <mergeCell ref="D116:G116"/>
    <mergeCell ref="H116:K116"/>
    <mergeCell ref="M116:N116"/>
    <mergeCell ref="Q116:X116"/>
    <mergeCell ref="B117:C117"/>
    <mergeCell ref="D117:G117"/>
    <mergeCell ref="H117:K117"/>
    <mergeCell ref="M117:N117"/>
    <mergeCell ref="Q117:X117"/>
    <mergeCell ref="Q114:X114"/>
    <mergeCell ref="B115:C115"/>
    <mergeCell ref="D115:G115"/>
    <mergeCell ref="H115:K115"/>
    <mergeCell ref="M115:N115"/>
    <mergeCell ref="Q115:X115"/>
    <mergeCell ref="H111:J111"/>
    <mergeCell ref="L111:N112"/>
    <mergeCell ref="B113:E113"/>
    <mergeCell ref="B114:C114"/>
    <mergeCell ref="D114:G114"/>
    <mergeCell ref="H114:K114"/>
    <mergeCell ref="M114:N114"/>
    <mergeCell ref="B108:C108"/>
    <mergeCell ref="D108:G108"/>
    <mergeCell ref="H108:N108"/>
    <mergeCell ref="Q108:X108"/>
    <mergeCell ref="B109:C109"/>
    <mergeCell ref="D109:G109"/>
    <mergeCell ref="H109:N109"/>
    <mergeCell ref="Q109:X109"/>
    <mergeCell ref="B106:C106"/>
    <mergeCell ref="D106:G106"/>
    <mergeCell ref="H106:N106"/>
    <mergeCell ref="Q106:X106"/>
    <mergeCell ref="B107:C107"/>
    <mergeCell ref="D107:G107"/>
    <mergeCell ref="H107:N107"/>
    <mergeCell ref="Q107:X107"/>
    <mergeCell ref="B104:C104"/>
    <mergeCell ref="D104:G104"/>
    <mergeCell ref="H104:N104"/>
    <mergeCell ref="Q104:X104"/>
    <mergeCell ref="B105:C105"/>
    <mergeCell ref="D105:G105"/>
    <mergeCell ref="H105:N105"/>
    <mergeCell ref="Q105:X105"/>
    <mergeCell ref="B102:C102"/>
    <mergeCell ref="D102:G102"/>
    <mergeCell ref="H102:N102"/>
    <mergeCell ref="Q102:X102"/>
    <mergeCell ref="B103:C103"/>
    <mergeCell ref="D103:G103"/>
    <mergeCell ref="H103:N103"/>
    <mergeCell ref="Q103:X103"/>
    <mergeCell ref="B100:C100"/>
    <mergeCell ref="D100:G100"/>
    <mergeCell ref="H100:N100"/>
    <mergeCell ref="Q100:X100"/>
    <mergeCell ref="B101:C101"/>
    <mergeCell ref="D101:G101"/>
    <mergeCell ref="H101:N101"/>
    <mergeCell ref="Q101:X101"/>
    <mergeCell ref="B98:C98"/>
    <mergeCell ref="D98:G98"/>
    <mergeCell ref="H98:N98"/>
    <mergeCell ref="Q98:X98"/>
    <mergeCell ref="B99:C99"/>
    <mergeCell ref="D99:G99"/>
    <mergeCell ref="H99:N99"/>
    <mergeCell ref="Q99:X99"/>
    <mergeCell ref="B96:C96"/>
    <mergeCell ref="D96:G96"/>
    <mergeCell ref="H96:N96"/>
    <mergeCell ref="Q96:X96"/>
    <mergeCell ref="B97:C97"/>
    <mergeCell ref="D97:G97"/>
    <mergeCell ref="H97:N97"/>
    <mergeCell ref="Q97:X97"/>
    <mergeCell ref="B94:C94"/>
    <mergeCell ref="D94:G94"/>
    <mergeCell ref="H94:N94"/>
    <mergeCell ref="Q94:X94"/>
    <mergeCell ref="B95:C95"/>
    <mergeCell ref="D95:G95"/>
    <mergeCell ref="H95:N95"/>
    <mergeCell ref="Q95:X95"/>
    <mergeCell ref="B92:C92"/>
    <mergeCell ref="D92:G92"/>
    <mergeCell ref="H92:N92"/>
    <mergeCell ref="Q92:X92"/>
    <mergeCell ref="B93:C93"/>
    <mergeCell ref="D93:G93"/>
    <mergeCell ref="H93:N93"/>
    <mergeCell ref="Q93:X93"/>
    <mergeCell ref="Q89:X89"/>
    <mergeCell ref="B90:C90"/>
    <mergeCell ref="D90:G90"/>
    <mergeCell ref="H90:N90"/>
    <mergeCell ref="Q90:X90"/>
    <mergeCell ref="B91:C91"/>
    <mergeCell ref="D91:G91"/>
    <mergeCell ref="H91:N91"/>
    <mergeCell ref="Q91:X91"/>
    <mergeCell ref="B84:J85"/>
    <mergeCell ref="K85:K88"/>
    <mergeCell ref="L85:N87"/>
    <mergeCell ref="B87:F87"/>
    <mergeCell ref="B88:E88"/>
    <mergeCell ref="B89:C89"/>
    <mergeCell ref="D89:G89"/>
    <mergeCell ref="H89:N89"/>
    <mergeCell ref="L79:N81"/>
    <mergeCell ref="B80:J80"/>
    <mergeCell ref="B81:D81"/>
    <mergeCell ref="B83:J83"/>
    <mergeCell ref="X69:Y69"/>
    <mergeCell ref="B71:F71"/>
    <mergeCell ref="U72:W72"/>
    <mergeCell ref="B74:J74"/>
    <mergeCell ref="B75:J75"/>
    <mergeCell ref="E77:I77"/>
    <mergeCell ref="C66:E66"/>
    <mergeCell ref="F66:K66"/>
    <mergeCell ref="P66:U66"/>
    <mergeCell ref="V66:W66"/>
    <mergeCell ref="X66:Y66"/>
    <mergeCell ref="C67:E67"/>
    <mergeCell ref="F67:K67"/>
    <mergeCell ref="P67:U67"/>
    <mergeCell ref="V67:W67"/>
    <mergeCell ref="X67:Y67"/>
    <mergeCell ref="C64:E64"/>
    <mergeCell ref="F64:K64"/>
    <mergeCell ref="P64:U64"/>
    <mergeCell ref="V64:W64"/>
    <mergeCell ref="X64:Y64"/>
    <mergeCell ref="C65:E65"/>
    <mergeCell ref="F65:K65"/>
    <mergeCell ref="P65:U65"/>
    <mergeCell ref="V65:W65"/>
    <mergeCell ref="X65:Y65"/>
    <mergeCell ref="C62:E62"/>
    <mergeCell ref="F62:K62"/>
    <mergeCell ref="P62:U62"/>
    <mergeCell ref="V62:W62"/>
    <mergeCell ref="X62:Y62"/>
    <mergeCell ref="C63:E63"/>
    <mergeCell ref="F63:K63"/>
    <mergeCell ref="P63:U63"/>
    <mergeCell ref="V63:W63"/>
    <mergeCell ref="X63:Y63"/>
    <mergeCell ref="C60:E60"/>
    <mergeCell ref="F60:K60"/>
    <mergeCell ref="P60:U60"/>
    <mergeCell ref="V60:W60"/>
    <mergeCell ref="X60:Y60"/>
    <mergeCell ref="C61:E61"/>
    <mergeCell ref="F61:K61"/>
    <mergeCell ref="P61:U61"/>
    <mergeCell ref="V61:W61"/>
    <mergeCell ref="X61:Y61"/>
    <mergeCell ref="C58:E58"/>
    <mergeCell ref="F58:K58"/>
    <mergeCell ref="P58:U58"/>
    <mergeCell ref="V58:W58"/>
    <mergeCell ref="X58:Y58"/>
    <mergeCell ref="C59:E59"/>
    <mergeCell ref="F59:K59"/>
    <mergeCell ref="P59:U59"/>
    <mergeCell ref="V59:W59"/>
    <mergeCell ref="X59:Y59"/>
    <mergeCell ref="C56:E56"/>
    <mergeCell ref="F56:K56"/>
    <mergeCell ref="P56:U56"/>
    <mergeCell ref="V56:W56"/>
    <mergeCell ref="X56:Y56"/>
    <mergeCell ref="C57:E57"/>
    <mergeCell ref="F57:K57"/>
    <mergeCell ref="P57:U57"/>
    <mergeCell ref="V57:W57"/>
    <mergeCell ref="X57:Y57"/>
    <mergeCell ref="C54:E54"/>
    <mergeCell ref="F54:K54"/>
    <mergeCell ref="P54:U54"/>
    <mergeCell ref="V54:W54"/>
    <mergeCell ref="X54:Y54"/>
    <mergeCell ref="C55:E55"/>
    <mergeCell ref="F55:K55"/>
    <mergeCell ref="P55:U55"/>
    <mergeCell ref="V55:W55"/>
    <mergeCell ref="X55:Y55"/>
    <mergeCell ref="C52:E52"/>
    <mergeCell ref="F52:K52"/>
    <mergeCell ref="P52:U52"/>
    <mergeCell ref="V52:W52"/>
    <mergeCell ref="X52:Y52"/>
    <mergeCell ref="C53:E53"/>
    <mergeCell ref="F53:K53"/>
    <mergeCell ref="P53:U53"/>
    <mergeCell ref="V53:W53"/>
    <mergeCell ref="X53:Y53"/>
    <mergeCell ref="C50:E50"/>
    <mergeCell ref="F50:K50"/>
    <mergeCell ref="P50:U50"/>
    <mergeCell ref="V50:W50"/>
    <mergeCell ref="X50:Y50"/>
    <mergeCell ref="C51:E51"/>
    <mergeCell ref="F51:K51"/>
    <mergeCell ref="P51:U51"/>
    <mergeCell ref="V51:W51"/>
    <mergeCell ref="X51:Y51"/>
    <mergeCell ref="Z48:AQ48"/>
    <mergeCell ref="C49:E49"/>
    <mergeCell ref="F49:K49"/>
    <mergeCell ref="P49:U49"/>
    <mergeCell ref="V49:W49"/>
    <mergeCell ref="X49:Y49"/>
    <mergeCell ref="V47:W47"/>
    <mergeCell ref="X47:Y47"/>
    <mergeCell ref="C48:E48"/>
    <mergeCell ref="F48:K48"/>
    <mergeCell ref="P48:U48"/>
    <mergeCell ref="V48:W48"/>
    <mergeCell ref="X48:Y48"/>
    <mergeCell ref="B43:K43"/>
    <mergeCell ref="B45:F45"/>
    <mergeCell ref="P45:Q45"/>
    <mergeCell ref="B46:F46"/>
    <mergeCell ref="P46:T46"/>
    <mergeCell ref="C47:E47"/>
    <mergeCell ref="F47:K47"/>
    <mergeCell ref="P47:U47"/>
    <mergeCell ref="B37:C37"/>
    <mergeCell ref="D37:E37"/>
    <mergeCell ref="G37:H37"/>
    <mergeCell ref="B39:K39"/>
    <mergeCell ref="B40:K40"/>
    <mergeCell ref="B42:K42"/>
    <mergeCell ref="B34:C34"/>
    <mergeCell ref="D34:E34"/>
    <mergeCell ref="G34:H35"/>
    <mergeCell ref="I34:I35"/>
    <mergeCell ref="B36:C36"/>
    <mergeCell ref="D36:E36"/>
    <mergeCell ref="G36:H36"/>
    <mergeCell ref="B31:C31"/>
    <mergeCell ref="D31:E31"/>
    <mergeCell ref="G31:I31"/>
    <mergeCell ref="B33:C33"/>
    <mergeCell ref="D33:E33"/>
    <mergeCell ref="G33:I33"/>
    <mergeCell ref="B20:I25"/>
    <mergeCell ref="P20:W24"/>
    <mergeCell ref="P27:W27"/>
    <mergeCell ref="B28:I28"/>
    <mergeCell ref="P28:W28"/>
    <mergeCell ref="B30:C30"/>
    <mergeCell ref="D30:E30"/>
    <mergeCell ref="G30:I30"/>
    <mergeCell ref="B16:D16"/>
    <mergeCell ref="E16:I16"/>
    <mergeCell ref="P16:R16"/>
    <mergeCell ref="S16:W16"/>
    <mergeCell ref="B17:D17"/>
    <mergeCell ref="E17:I17"/>
    <mergeCell ref="P17:R17"/>
    <mergeCell ref="S17:W17"/>
    <mergeCell ref="B14:D14"/>
    <mergeCell ref="E14:I14"/>
    <mergeCell ref="P14:S14"/>
    <mergeCell ref="T14:W14"/>
    <mergeCell ref="B15:D15"/>
    <mergeCell ref="E15:I15"/>
    <mergeCell ref="P15:S15"/>
    <mergeCell ref="T15:W15"/>
    <mergeCell ref="V12:W12"/>
    <mergeCell ref="B13:D13"/>
    <mergeCell ref="E13:G13"/>
    <mergeCell ref="H13:I13"/>
    <mergeCell ref="P13:S13"/>
    <mergeCell ref="T13:U13"/>
    <mergeCell ref="V13:W13"/>
    <mergeCell ref="B11:D11"/>
    <mergeCell ref="E11:G11"/>
    <mergeCell ref="H11:I11"/>
    <mergeCell ref="P11:S11"/>
    <mergeCell ref="T11:W11"/>
    <mergeCell ref="B12:D12"/>
    <mergeCell ref="E12:G12"/>
    <mergeCell ref="H12:I12"/>
    <mergeCell ref="P12:S12"/>
    <mergeCell ref="T12:U12"/>
    <mergeCell ref="B10:D10"/>
    <mergeCell ref="E10:G10"/>
    <mergeCell ref="H10:I10"/>
    <mergeCell ref="J10:O10"/>
    <mergeCell ref="P10:S10"/>
    <mergeCell ref="T10:W10"/>
    <mergeCell ref="P8:U8"/>
    <mergeCell ref="V8:W8"/>
    <mergeCell ref="B9:G9"/>
    <mergeCell ref="H9:I9"/>
    <mergeCell ref="J9:O9"/>
    <mergeCell ref="P9:U9"/>
    <mergeCell ref="V9:W9"/>
    <mergeCell ref="B6:I6"/>
    <mergeCell ref="J6:O7"/>
    <mergeCell ref="B7:I7"/>
    <mergeCell ref="B8:G8"/>
    <mergeCell ref="H8:I8"/>
    <mergeCell ref="J8:O8"/>
    <mergeCell ref="B3:E3"/>
    <mergeCell ref="P3:R3"/>
    <mergeCell ref="T3:W3"/>
    <mergeCell ref="B4:I5"/>
    <mergeCell ref="J4:O4"/>
    <mergeCell ref="P4:W5"/>
    <mergeCell ref="J5:O5"/>
  </mergeCells>
  <conditionalFormatting sqref="B90:D109">
    <cfRule type="expression" dxfId="114" priority="26">
      <formula>$B90=""</formula>
    </cfRule>
  </conditionalFormatting>
  <conditionalFormatting sqref="D116:J123">
    <cfRule type="expression" dxfId="113" priority="29">
      <formula>$B116=""</formula>
    </cfRule>
  </conditionalFormatting>
  <conditionalFormatting sqref="L114:L135">
    <cfRule type="expression" dxfId="112" priority="21">
      <formula>UtvarderingsVal="Alt3"</formula>
    </cfRule>
    <cfRule type="expression" dxfId="111" priority="38">
      <formula>$L$114=""</formula>
    </cfRule>
    <cfRule type="expression" dxfId="110" priority="39" stopIfTrue="1">
      <formula>OR(UtvarderingsVal="UtFalskt",UtvarderingsVal="Ut2")</formula>
    </cfRule>
  </conditionalFormatting>
  <conditionalFormatting sqref="L114:N135">
    <cfRule type="expression" dxfId="109" priority="19">
      <formula>UtvarderingsVal="Alt4"</formula>
    </cfRule>
    <cfRule type="expression" dxfId="108" priority="22">
      <formula>$K114="Ska-Krav"</formula>
    </cfRule>
  </conditionalFormatting>
  <conditionalFormatting sqref="L115:N124 L126:N135 B115:J115 B116:C124 D124:H124 B126:H135">
    <cfRule type="expression" dxfId="107" priority="40">
      <formula>$B115=""</formula>
    </cfRule>
  </conditionalFormatting>
  <conditionalFormatting sqref="M114:N135">
    <cfRule type="expression" dxfId="106" priority="20">
      <formula>UtvarderingsVal="Alt2"</formula>
    </cfRule>
    <cfRule type="expression" dxfId="105" priority="37">
      <formula>OR(UtvarderingsVal="UtFalskt",UtvarderingsVal="Ut1")</formula>
    </cfRule>
  </conditionalFormatting>
  <conditionalFormatting sqref="M115:N135">
    <cfRule type="expression" dxfId="104" priority="25">
      <formula>$M$114=""</formula>
    </cfRule>
  </conditionalFormatting>
  <conditionalFormatting sqref="M137:N138 T138:U138">
    <cfRule type="expression" dxfId="103" priority="42">
      <formula>#REF!="Ut1"</formula>
    </cfRule>
  </conditionalFormatting>
  <conditionalFormatting sqref="M138:N138">
    <cfRule type="expression" dxfId="102" priority="23">
      <formula>UtvarderingsVal="Alt2"</formula>
    </cfRule>
  </conditionalFormatting>
  <conditionalFormatting sqref="P126:P135">
    <cfRule type="expression" dxfId="101" priority="450">
      <formula>#REF!="Alt. 3. Mervärdesmodell - prisavdrag för uppfyllda bör-krav"</formula>
    </cfRule>
  </conditionalFormatting>
  <conditionalFormatting sqref="P126:Q135">
    <cfRule type="expression" dxfId="100" priority="17" stopIfTrue="1">
      <formula>IF(AND(J126="Ska-krav",P126="Nej"),TRUE,FALSE)</formula>
    </cfRule>
  </conditionalFormatting>
  <conditionalFormatting sqref="P48:W67">
    <cfRule type="expression" dxfId="99" priority="43">
      <formula>$C48&lt;&gt;ValVarTja</formula>
    </cfRule>
  </conditionalFormatting>
  <conditionalFormatting sqref="P115:X124">
    <cfRule type="expression" dxfId="98" priority="51" stopIfTrue="1">
      <formula>IF(AND(K115="Ska-krav",P115="Nej"),TRUE,FALSE)</formula>
    </cfRule>
  </conditionalFormatting>
  <conditionalFormatting sqref="S17:W17">
    <cfRule type="expression" dxfId="97" priority="50" stopIfTrue="1">
      <formula>$P$17="Nej"</formula>
    </cfRule>
  </conditionalFormatting>
  <conditionalFormatting sqref="T3 T215">
    <cfRule type="expression" dxfId="96" priority="2">
      <formula>T3&lt;&gt;""</formula>
    </cfRule>
  </conditionalFormatting>
  <conditionalFormatting sqref="T126:T135">
    <cfRule type="expression" dxfId="95" priority="8" stopIfTrue="1">
      <formula>IF(AND(N126="Ska-krav",T126="Nej"),TRUE,FALSE)</formula>
    </cfRule>
  </conditionalFormatting>
  <conditionalFormatting sqref="T153 T159 T165">
    <cfRule type="expression" dxfId="94" priority="47" stopIfTrue="1">
      <formula>AG153</formula>
    </cfRule>
  </conditionalFormatting>
  <conditionalFormatting sqref="T153">
    <cfRule type="cellIs" dxfId="93" priority="46" stopIfTrue="1" operator="equal">
      <formula>"Nej"</formula>
    </cfRule>
  </conditionalFormatting>
  <conditionalFormatting sqref="T159">
    <cfRule type="cellIs" dxfId="92" priority="45" stopIfTrue="1" operator="equal">
      <formula>"Nej"</formula>
    </cfRule>
  </conditionalFormatting>
  <conditionalFormatting sqref="T165">
    <cfRule type="cellIs" dxfId="91" priority="44" stopIfTrue="1" operator="equal">
      <formula>"Nej"</formula>
    </cfRule>
  </conditionalFormatting>
  <conditionalFormatting sqref="T173">
    <cfRule type="cellIs" dxfId="90" priority="27" stopIfTrue="1" operator="equal">
      <formula>"Nej"</formula>
    </cfRule>
    <cfRule type="expression" dxfId="89" priority="28" stopIfTrue="1">
      <formula>AG173</formula>
    </cfRule>
  </conditionalFormatting>
  <conditionalFormatting sqref="V138">
    <cfRule type="expression" dxfId="88" priority="451">
      <formula>#REF!="Ut1"</formula>
    </cfRule>
  </conditionalFormatting>
  <conditionalFormatting sqref="V138:W138">
    <cfRule type="expression" dxfId="87" priority="3">
      <formula>UtvarderingsVal="Alt2"</formula>
    </cfRule>
  </conditionalFormatting>
  <dataValidations count="38">
    <dataValidation type="list" allowBlank="1" showInputMessage="1" showErrorMessage="1" sqref="T153 P17:P18 Q204 T159 T165 T173 P90:P109 P115:P124 P136" xr:uid="{73ADF9BA-C399-4658-B591-575D66625B1C}">
      <formula1>"Ja,Nej"</formula1>
    </dataValidation>
    <dataValidation type="date" errorStyle="information" allowBlank="1" showInputMessage="1" showErrorMessage="1" errorTitle="Fel" error="Ange datum i datumformatet ÅÅÅÅ-MM-DD" promptTitle="Datum" prompt="Datum i datumformatet ÅÅÅÅ-MM-DD" sqref="D34:E34" xr:uid="{1A3BC002-8B3E-46BB-8179-7F1D659CC0DC}">
      <formula1>40817</formula1>
      <formula2>43585</formula2>
    </dataValidation>
    <dataValidation type="date" errorStyle="information" allowBlank="1" showInputMessage="1" showErrorMessage="1" errorTitle="Fel" error="Fel datumformat._x000a_Ange datum i datumformatet ÅÅÅÅ-MM-DD Alternativt texten &quot;Ej tillämpligt&quot;_x000a_" promptTitle="Datum" prompt="Datum i datumformatet ÅÅÅÅ-MM-DD_x000a_" sqref="B34:C34 B37:E37" xr:uid="{B28B8C59-CBB9-4FBD-8675-AC2B6A8D2F2E}">
      <formula1>40817</formula1>
      <formula2>43585</formula2>
    </dataValidation>
    <dataValidation allowBlank="1" showErrorMessage="1" sqref="B41:I41" xr:uid="{1FE40301-1A67-4CE8-AB26-D45EA557238E}"/>
    <dataValidation type="decimal" allowBlank="1" showInputMessage="1" showErrorMessage="1" error="Talet måste vara mellan 0 och 100" sqref="D44:E44" xr:uid="{A45E560E-7E2D-45D8-816B-27522E7C6847}">
      <formula1>0</formula1>
      <formula2>100</formula2>
    </dataValidation>
    <dataValidation type="list" allowBlank="1" showInputMessage="1" showErrorMessage="1" sqref="F44" xr:uid="{2F6DCAF4-3A8E-480C-9F9F-1CF57BA242E1}">
      <formula1>"Mån,År"</formula1>
    </dataValidation>
    <dataValidation type="date" errorStyle="information" allowBlank="1" showInputMessage="1" showErrorMessage="1" errorTitle="Fel" error="Ange datum i datumformatet ÅÅÅÅ-MM-DD och får inte vara tidigare än 2012-01-01 eller senare än 2016-01-01_x000a_Alternativt texten &quot;Ej tillämpligt&quot;_x000a_" promptTitle="Datum" prompt="Datum i datumformatet ÅÅÅÅ-MM-DD alternativt texten &quot;Ej tillämpligt&quot;_x000a_" sqref="B44:C44" xr:uid="{BDDAFB8A-CA16-4C5B-9085-AAF15B9328E3}">
      <formula1>40544</formula1>
      <formula2>72686</formula2>
    </dataValidation>
    <dataValidation type="date" errorStyle="information" allowBlank="1" showInputMessage="1" showErrorMessage="1" errorTitle="Fel" error="Ogiltigt datum._x000a_Datum anges i datumformatet ÅÅÅÅ-MM-DD och får inte vara senare än datumet &quot;Sista dag för avropssvar&quot;" promptTitle="Datum" prompt="Datum i datumformatet ÅÅÅÅ-MM-DD" sqref="D31" xr:uid="{C55CAB78-5818-4317-A918-66AB6956F461}">
      <formula1>40817</formula1>
      <formula2>D34</formula2>
    </dataValidation>
    <dataValidation type="date" errorStyle="information" allowBlank="1" showInputMessage="1" showErrorMessage="1" errorTitle="Fel" error="Ogiltigt datum._x000a_Datum anges i datumformatet ÅÅÅÅ-MM-DD och får inte vara senare än datumet &quot;Sista dag för avropssvar&quot;" promptTitle="Datum" prompt="Datum i datumformatet ÅÅÅÅ-MM-DD" sqref="B31" xr:uid="{5EE3030A-7E47-4278-975B-6431F8065E2B}">
      <formula1>40909</formula1>
      <formula2>B34</formula2>
    </dataValidation>
    <dataValidation type="date" errorStyle="information" allowBlank="1" showInputMessage="1" showErrorMessage="1" errorTitle="Fel" error="Fel datumformat._x000a_Ange datum i datumformatet ÅÅÅÅ-MM-DD Alternativt texten &quot;Ej tillämpligt&quot;_x000a_" promptTitle="Datum" prompt="Datum i datumformatet ÅÅÅÅ-MM-DD_x000a_Som tumregel vid komplexa avrop kan det anses rimligt med minst 14 arbetsdagars svarstid och vid mindre komplexa avrop är motsvarande svarstid sju arbetsdagar." sqref="B38" xr:uid="{57F071DF-7521-4930-A2AF-A985826CD08E}">
      <formula1>40817</formula1>
      <formula2>42308</formula2>
    </dataValidation>
    <dataValidation type="date" errorStyle="information" allowBlank="1" showInputMessage="1" showErrorMessage="1" errorTitle="Fel" error="Ange datum i datumformatet ÅÅÅÅ-MM-DD" promptTitle="Datum" prompt="Datum i datumformatet ÅÅÅÅ-MM-DD" sqref="D38" xr:uid="{0EE5CF09-6E7D-4926-857C-54A1966A6E01}">
      <formula1>40817</formula1>
      <formula2>42308</formula2>
    </dataValidation>
    <dataValidation type="list" allowBlank="1" showInputMessage="1" showErrorMessage="1" sqref="K136" xr:uid="{4F04A072-B991-407D-B2ED-F2BDD8C2EDA9}">
      <formula1>"Välj typ av krav,Bör-krav,Ska-krav"</formula1>
    </dataValidation>
    <dataValidation type="list" allowBlank="1" showInputMessage="1" showErrorMessage="1" sqref="B136:C136 B43" xr:uid="{C04AC3A5-342D-4235-95CB-B3FABE0EE9A5}">
      <formula1>ResVarTja</formula1>
    </dataValidation>
    <dataValidation type="list" allowBlank="1" showInputMessage="1" showErrorMessage="1" sqref="C48:E67" xr:uid="{84ADD0A8-9328-4E4A-862E-788EEB8D3FB4}">
      <formula1>ResOpt</formula1>
    </dataValidation>
    <dataValidation type="list" allowBlank="1" showInputMessage="1" showErrorMessage="1" sqref="N48:N67" xr:uid="{A02A5FC1-D214-46C4-B264-87ED8C55A046}">
      <formula1>TblEnhet</formula1>
    </dataValidation>
    <dataValidation type="list" showInputMessage="1" showErrorMessage="1" sqref="B90:C109 B115:C124 B126:C135" xr:uid="{BACF5669-64DC-4081-A671-24A4E1F3F263}">
      <formula1>Delområde_Vara_Tjanst</formula1>
    </dataValidation>
    <dataValidation type="list" allowBlank="1" showInputMessage="1" showErrorMessage="1" sqref="B40" xr:uid="{C8B46DB5-025A-4B99-BF9D-259DA506E9CA}">
      <formula1>TblDelområde</formula1>
    </dataValidation>
    <dataValidation type="list" allowBlank="1" showInputMessage="1" showErrorMessage="1" sqref="B75:J75" xr:uid="{750F9511-B11B-4AFC-A140-26CA9C8DD7F1}">
      <formula1>TblGrundTilldeln</formula1>
    </dataValidation>
    <dataValidation type="list" allowBlank="1" showInputMessage="1" showErrorMessage="1" sqref="D115:E115 D90:D109" xr:uid="{E0F8C480-5E4D-43C1-96D3-C6E57273551C}">
      <formula1>TblKrvRes1</formula1>
    </dataValidation>
    <dataValidation type="list" allowBlank="1" showInputMessage="1" showErrorMessage="1" sqref="D116:E116" xr:uid="{9F654A1E-B3B6-4006-B1E1-F437380A2121}">
      <formula1>TblKrvRes2</formula1>
    </dataValidation>
    <dataValidation type="list" allowBlank="1" showInputMessage="1" showErrorMessage="1" sqref="D117:E117" xr:uid="{6938EEA7-841E-4470-8A29-08668C61993F}">
      <formula1>TblKrvRes3</formula1>
    </dataValidation>
    <dataValidation type="list" allowBlank="1" showInputMessage="1" showErrorMessage="1" sqref="D118:E118" xr:uid="{4CBD4333-1E69-4118-859B-0F6FD3AE9250}">
      <formula1>TblKrvRes4</formula1>
    </dataValidation>
    <dataValidation type="list" allowBlank="1" showInputMessage="1" showErrorMessage="1" sqref="D119:E119" xr:uid="{E6FF410C-B88F-4EEA-9C84-5927C636BC0A}">
      <formula1>TblKrvRes5</formula1>
    </dataValidation>
    <dataValidation type="list" allowBlank="1" showInputMessage="1" showErrorMessage="1" sqref="D120:E120" xr:uid="{57D65A62-D81D-4461-A819-10D30EDDA0BA}">
      <formula1>TblKrvRes6</formula1>
    </dataValidation>
    <dataValidation type="list" allowBlank="1" showInputMessage="1" showErrorMessage="1" sqref="D121:E121" xr:uid="{6AF9595C-1AA3-4FCF-8D13-78E0B7B1749D}">
      <formula1>TblKrvRes7</formula1>
    </dataValidation>
    <dataValidation type="list" allowBlank="1" showInputMessage="1" showErrorMessage="1" sqref="D122:E122" xr:uid="{7D2D5018-9D3F-416A-825C-7E06D1868E07}">
      <formula1>TblKrvRes8</formula1>
    </dataValidation>
    <dataValidation type="list" allowBlank="1" showInputMessage="1" showErrorMessage="1" sqref="D123:E123" xr:uid="{64C342F3-C76F-49C4-8B19-C4EEB7026AF9}">
      <formula1>TblKrvRes9</formula1>
    </dataValidation>
    <dataValidation type="list" allowBlank="1" showInputMessage="1" showErrorMessage="1" sqref="D124:E124" xr:uid="{F186515E-71A5-4225-8EF0-940A2BA05313}">
      <formula1>TblKrvRes10</formula1>
    </dataValidation>
    <dataValidation type="list" allowBlank="1" showInputMessage="1" showErrorMessage="1" sqref="D126:E126" xr:uid="{FF3F79AD-4E80-4B0E-80D8-2A61C170F962}">
      <formula1>TblKrvRes11</formula1>
    </dataValidation>
    <dataValidation type="list" allowBlank="1" showInputMessage="1" showErrorMessage="1" sqref="D127:E127" xr:uid="{065E7805-3DAC-41B2-9E4A-4B48BD61C7CF}">
      <formula1>TblKrvRes12</formula1>
    </dataValidation>
    <dataValidation type="list" allowBlank="1" showInputMessage="1" showErrorMessage="1" sqref="D128:E128" xr:uid="{F33DF16C-9D74-40F7-846E-83AB738274F7}">
      <formula1>TblKrvRes13</formula1>
    </dataValidation>
    <dataValidation type="list" allowBlank="1" showInputMessage="1" showErrorMessage="1" sqref="D129:E129" xr:uid="{E5C4B525-2C30-4A0A-8745-59DA34ECB17F}">
      <formula1>TblKrvRes14</formula1>
    </dataValidation>
    <dataValidation type="list" allowBlank="1" showInputMessage="1" showErrorMessage="1" sqref="D130:E130" xr:uid="{06DD0673-480B-4920-99F0-D8F2E16A28C9}">
      <formula1>TblKrvRes15</formula1>
    </dataValidation>
    <dataValidation type="list" allowBlank="1" showInputMessage="1" showErrorMessage="1" sqref="D131:E131" xr:uid="{45B7B133-96B2-492A-8216-03CB726E16EE}">
      <formula1>TblKrvRes16</formula1>
    </dataValidation>
    <dataValidation type="list" allowBlank="1" showInputMessage="1" showErrorMessage="1" sqref="D132:E132" xr:uid="{BE72CF91-BBC8-492A-8EA5-A97B26CF897A}">
      <formula1>TblKrvRes19</formula1>
    </dataValidation>
    <dataValidation type="list" allowBlank="1" showInputMessage="1" showErrorMessage="1" sqref="D133:E133" xr:uid="{A8822190-9DC5-4BD9-96D1-EF42E1B07C20}">
      <formula1>TblKrvRes20</formula1>
    </dataValidation>
    <dataValidation type="list" allowBlank="1" showInputMessage="1" showErrorMessage="1" sqref="L48:L67" xr:uid="{B4B7276A-49EF-4DCA-989C-96D0E49E6099}">
      <formula1>ValBilaga</formula1>
    </dataValidation>
    <dataValidation type="list" allowBlank="1" showInputMessage="1" showErrorMessage="1" sqref="I34:I35" xr:uid="{4B6C6C4E-F5CE-4382-B691-E5D22884B2D1}">
      <formula1>",Ja,Nej"</formula1>
    </dataValidation>
  </dataValidations>
  <pageMargins left="0.31496062992125984" right="0.31496062992125984" top="0.39370078740157483" bottom="0.39370078740157483" header="0.51181102362204722" footer="0.19685039370078741"/>
  <pageSetup paperSize="9" scale="80" fitToWidth="0" fitToHeight="0" pageOrder="overThenDown" orientation="landscape" r:id="rId1"/>
  <headerFooter alignWithMargins="0">
    <oddFooter>&amp;R&amp;P (&amp;N)</oddFooter>
  </headerFooter>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454" id="{7D43B75E-00F7-4645-8E13-A85EB900F8FA}">
            <xm:f>Information!#REF!&lt;&gt;"Ja"</xm:f>
            <x14:dxf>
              <font>
                <color theme="0"/>
              </font>
              <fill>
                <patternFill patternType="none">
                  <bgColor auto="1"/>
                </patternFill>
              </fill>
              <border>
                <left/>
                <right/>
                <top/>
                <bottom/>
                <vertical/>
                <horizontal/>
              </border>
            </x14:dxf>
          </x14:cfRule>
          <xm:sqref>B1:AQ231</xm:sqref>
        </x14:conditionalFormatting>
        <x14:conditionalFormatting xmlns:xm="http://schemas.microsoft.com/office/excel/2006/main">
          <x14:cfRule type="expression" priority="53" id="{B2CF90F0-A4F3-4B2C-A559-32D3D0451EC3}">
            <xm:f>ISNUMBER(SEARCH("1",Admin!$D$69))=TRUE</xm:f>
            <x14:dxf>
              <font>
                <color theme="0"/>
              </font>
            </x14:dxf>
          </x14:cfRule>
          <xm:sqref>M137:N137</xm:sqref>
        </x14:conditionalFormatting>
        <x14:conditionalFormatting xmlns:xm="http://schemas.microsoft.com/office/excel/2006/main">
          <x14:cfRule type="expression" priority="52" id="{214A3884-5FBD-4357-A970-FF488FF52B58}">
            <xm:f>ISNUMBER(SEARCH("1",Admin!$D$69))=TRUE</xm:f>
            <x14:dxf>
              <font>
                <color theme="0"/>
              </font>
              <fill>
                <patternFill>
                  <bgColor theme="0"/>
                </patternFill>
              </fill>
              <border>
                <right/>
                <top/>
                <bottom/>
              </border>
            </x14:dxf>
          </x14:cfRule>
          <xm:sqref>M138:N138</xm:sqref>
        </x14:conditionalFormatting>
        <x14:conditionalFormatting xmlns:xm="http://schemas.microsoft.com/office/excel/2006/main">
          <x14:cfRule type="expression" priority="55" id="{5F321F36-0E4C-489A-8CC9-3ACABD677893}">
            <xm:f>ISNUMBER(SEARCH("1",Admin!$D$69))=TRUE</xm:f>
            <x14:dxf>
              <font>
                <strike val="0"/>
                <color theme="0"/>
              </font>
              <fill>
                <patternFill>
                  <bgColor theme="0"/>
                </patternFill>
              </fill>
              <border>
                <left/>
                <right/>
                <top/>
                <bottom/>
              </border>
            </x14:dxf>
          </x14:cfRule>
          <xm:sqref>T138:U138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BE07DDB-6671-4E7C-8120-31F10E52FF95}">
          <x14:formula1>
            <xm:f>Admin!$F$57:$F$64</xm:f>
          </x14:formula1>
          <xm:sqref>D136:E136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19AD7-281A-42B9-8B7D-6E1F98295614}">
  <sheetPr codeName="Sheet8"/>
  <dimension ref="A2:AT226"/>
  <sheetViews>
    <sheetView showGridLines="0" topLeftCell="A25" zoomScale="70" zoomScaleNormal="70" workbookViewId="0">
      <selection activeCell="B20" sqref="B20"/>
    </sheetView>
  </sheetViews>
  <sheetFormatPr defaultColWidth="9.140625" defaultRowHeight="12.75" x14ac:dyDescent="0.2"/>
  <cols>
    <col min="1" max="1" width="4.140625" style="176" customWidth="1"/>
    <col min="2" max="10" width="10.28515625" style="18" customWidth="1"/>
    <col min="11" max="11" width="10.5703125" style="18" customWidth="1"/>
    <col min="12" max="12" width="16" style="18" customWidth="1"/>
    <col min="13" max="13" width="9.5703125" style="18" customWidth="1"/>
    <col min="14" max="14" width="10.7109375" style="18" customWidth="1"/>
    <col min="15" max="15" width="3.28515625" style="18" customWidth="1"/>
    <col min="16" max="18" width="19.140625" style="18" customWidth="1"/>
    <col min="19" max="19" width="10.28515625" style="18" customWidth="1"/>
    <col min="20" max="22" width="9.5703125" style="18" customWidth="1"/>
    <col min="23" max="23" width="10.5703125" style="18" customWidth="1"/>
    <col min="24" max="25" width="8.7109375" style="18" customWidth="1"/>
    <col min="26" max="26" width="8.5703125" style="18" customWidth="1"/>
    <col min="27" max="28" width="9.140625" style="18" hidden="1" customWidth="1"/>
    <col min="29" max="29" width="12.5703125" style="18" hidden="1" customWidth="1"/>
    <col min="30" max="32" width="8.42578125" style="18" hidden="1" customWidth="1"/>
    <col min="33" max="34" width="9.7109375" style="18" hidden="1" customWidth="1"/>
    <col min="35" max="35" width="8.42578125" style="18" hidden="1" customWidth="1"/>
    <col min="36" max="37" width="7.7109375" style="18" hidden="1" customWidth="1"/>
    <col min="38" max="39" width="8.7109375" style="18" customWidth="1"/>
    <col min="40" max="40" width="7.7109375" style="18" customWidth="1"/>
    <col min="41" max="43" width="9.140625" style="18" customWidth="1"/>
    <col min="44" max="44" width="10.42578125" style="18" customWidth="1"/>
    <col min="45" max="50" width="9.140625" style="18" customWidth="1"/>
    <col min="51" max="16384" width="9.140625" style="18"/>
  </cols>
  <sheetData>
    <row r="2" spans="1:46" x14ac:dyDescent="0.2">
      <c r="G2" s="19"/>
      <c r="J2" s="33"/>
      <c r="M2" s="40"/>
      <c r="O2" s="17" t="str">
        <f>"Avrop nr: "&amp;B15</f>
        <v xml:space="preserve">Avrop nr: </v>
      </c>
      <c r="W2" s="17" t="str">
        <f>"Avrop nr: "&amp;B15</f>
        <v xml:space="preserve">Avrop nr: </v>
      </c>
      <c r="AC2" s="17"/>
      <c r="AH2" s="43"/>
      <c r="AI2" s="43"/>
      <c r="AJ2" s="43"/>
      <c r="AK2" s="43"/>
      <c r="AL2" s="43"/>
      <c r="AM2" s="43"/>
      <c r="AN2" s="43"/>
      <c r="AO2" s="43"/>
      <c r="AP2" s="43"/>
      <c r="AQ2" s="43"/>
      <c r="AR2" s="43"/>
      <c r="AS2" s="43"/>
      <c r="AT2" s="43"/>
    </row>
    <row r="3" spans="1:46" ht="26.25" x14ac:dyDescent="0.2">
      <c r="B3" s="421" t="s">
        <v>73</v>
      </c>
      <c r="C3" s="421"/>
      <c r="D3" s="422"/>
      <c r="E3" s="422"/>
      <c r="P3" s="421" t="s">
        <v>74</v>
      </c>
      <c r="Q3" s="423"/>
      <c r="R3" s="422"/>
      <c r="T3" s="424" t="str">
        <f>IF(LarmStatus,"Minst ett av de obligatoriska kraven är inte ifyllda eller besvarade med Nej","")</f>
        <v>Minst ett av de obligatoriska kraven är inte ifyllda eller besvarade med Nej</v>
      </c>
      <c r="U3" s="424"/>
      <c r="V3" s="424"/>
      <c r="W3" s="424"/>
      <c r="X3" s="19"/>
      <c r="Y3" s="19"/>
      <c r="Z3" s="19"/>
      <c r="AB3" s="19"/>
      <c r="AD3" s="49"/>
      <c r="AH3" s="19" t="b">
        <f>OR(AH4:AH861)</f>
        <v>1</v>
      </c>
    </row>
    <row r="4" spans="1:46" ht="32.25" customHeight="1" x14ac:dyDescent="0.35">
      <c r="B4" s="425" t="s">
        <v>122</v>
      </c>
      <c r="C4" s="426"/>
      <c r="D4" s="426"/>
      <c r="E4" s="426"/>
      <c r="F4" s="426"/>
      <c r="G4" s="426"/>
      <c r="H4" s="426"/>
      <c r="I4" s="426"/>
      <c r="J4" s="429" t="s">
        <v>386</v>
      </c>
      <c r="K4" s="430"/>
      <c r="L4" s="430"/>
      <c r="M4" s="430"/>
      <c r="N4" s="430"/>
      <c r="O4" s="431"/>
      <c r="P4" s="432" t="s">
        <v>672</v>
      </c>
      <c r="Q4" s="432"/>
      <c r="R4" s="432"/>
      <c r="S4" s="432"/>
      <c r="T4" s="432"/>
      <c r="U4" s="432"/>
      <c r="V4" s="432"/>
      <c r="W4" s="433"/>
      <c r="Z4" s="20"/>
    </row>
    <row r="5" spans="1:46" ht="63" customHeight="1" x14ac:dyDescent="0.2">
      <c r="B5" s="427"/>
      <c r="C5" s="428"/>
      <c r="D5" s="428"/>
      <c r="E5" s="428"/>
      <c r="F5" s="428"/>
      <c r="G5" s="428"/>
      <c r="H5" s="428"/>
      <c r="I5" s="428"/>
      <c r="J5" s="436" t="s">
        <v>384</v>
      </c>
      <c r="K5" s="437"/>
      <c r="L5" s="437"/>
      <c r="M5" s="437"/>
      <c r="N5" s="437"/>
      <c r="O5" s="438"/>
      <c r="P5" s="434"/>
      <c r="Q5" s="434"/>
      <c r="R5" s="434"/>
      <c r="S5" s="434"/>
      <c r="T5" s="434"/>
      <c r="U5" s="434"/>
      <c r="V5" s="434"/>
      <c r="W5" s="435"/>
      <c r="AB5" s="1"/>
      <c r="AC5" s="22"/>
      <c r="AD5" s="22"/>
      <c r="AE5" s="22"/>
      <c r="AF5" s="22"/>
    </row>
    <row r="6" spans="1:46" ht="26.25" customHeight="1" x14ac:dyDescent="0.2">
      <c r="B6" s="410" t="s">
        <v>163</v>
      </c>
      <c r="C6" s="410"/>
      <c r="D6" s="410"/>
      <c r="E6" s="410"/>
      <c r="F6" s="410"/>
      <c r="G6" s="410"/>
      <c r="H6" s="410"/>
      <c r="I6" s="410"/>
      <c r="J6" s="411" t="s">
        <v>650</v>
      </c>
      <c r="K6" s="412"/>
      <c r="L6" s="412"/>
      <c r="M6" s="412"/>
      <c r="N6" s="412"/>
      <c r="O6" s="413"/>
      <c r="P6" s="19"/>
      <c r="Q6" s="6"/>
      <c r="R6" s="6"/>
      <c r="S6" s="6"/>
      <c r="T6" s="6"/>
      <c r="U6" s="6"/>
      <c r="V6" s="6"/>
      <c r="W6" s="6"/>
      <c r="AB6" s="1"/>
      <c r="AC6" s="22"/>
      <c r="AD6" s="22"/>
      <c r="AE6" s="22"/>
      <c r="AF6" s="22"/>
    </row>
    <row r="7" spans="1:46" ht="18" customHeight="1" x14ac:dyDescent="0.2">
      <c r="B7" s="414" t="s">
        <v>72</v>
      </c>
      <c r="C7" s="414"/>
      <c r="D7" s="414"/>
      <c r="E7" s="414"/>
      <c r="F7" s="414"/>
      <c r="G7" s="414"/>
      <c r="H7" s="414"/>
      <c r="I7" s="414"/>
      <c r="J7" s="411"/>
      <c r="K7" s="412"/>
      <c r="L7" s="412"/>
      <c r="M7" s="412"/>
      <c r="N7" s="412"/>
      <c r="O7" s="413"/>
      <c r="P7" s="21" t="s">
        <v>29</v>
      </c>
      <c r="Q7" s="6"/>
      <c r="R7" s="6"/>
      <c r="S7" s="6"/>
      <c r="T7" s="6"/>
      <c r="U7" s="6"/>
      <c r="V7" s="6"/>
      <c r="W7" s="6"/>
      <c r="AB7" s="1"/>
      <c r="AC7" s="22"/>
      <c r="AD7" s="22"/>
      <c r="AE7" s="22"/>
      <c r="AF7" s="22"/>
    </row>
    <row r="8" spans="1:46" ht="27.75" customHeight="1" x14ac:dyDescent="0.2">
      <c r="B8" s="415" t="s">
        <v>6</v>
      </c>
      <c r="C8" s="416"/>
      <c r="D8" s="416"/>
      <c r="E8" s="416"/>
      <c r="F8" s="416"/>
      <c r="G8" s="416"/>
      <c r="H8" s="415" t="s">
        <v>31</v>
      </c>
      <c r="I8" s="417"/>
      <c r="J8" s="418" t="s">
        <v>385</v>
      </c>
      <c r="K8" s="419"/>
      <c r="L8" s="419"/>
      <c r="M8" s="419"/>
      <c r="N8" s="419"/>
      <c r="O8" s="420"/>
      <c r="P8" s="443" t="s">
        <v>30</v>
      </c>
      <c r="Q8" s="443"/>
      <c r="R8" s="443"/>
      <c r="S8" s="443"/>
      <c r="T8" s="443"/>
      <c r="U8" s="443"/>
      <c r="V8" s="443" t="s">
        <v>31</v>
      </c>
      <c r="W8" s="443"/>
      <c r="AB8" s="1"/>
      <c r="AC8" s="22"/>
      <c r="AD8" s="22"/>
      <c r="AE8" s="22"/>
      <c r="AF8" s="22"/>
    </row>
    <row r="9" spans="1:46" ht="19.5" customHeight="1" x14ac:dyDescent="0.2">
      <c r="B9" s="444"/>
      <c r="C9" s="445"/>
      <c r="D9" s="445"/>
      <c r="E9" s="445"/>
      <c r="F9" s="445"/>
      <c r="G9" s="445"/>
      <c r="H9" s="444"/>
      <c r="I9" s="446"/>
      <c r="J9" s="447" t="s">
        <v>653</v>
      </c>
      <c r="K9" s="448"/>
      <c r="L9" s="448"/>
      <c r="M9" s="448"/>
      <c r="N9" s="448"/>
      <c r="O9" s="449"/>
      <c r="P9" s="450"/>
      <c r="Q9" s="450"/>
      <c r="R9" s="450"/>
      <c r="S9" s="450"/>
      <c r="T9" s="450"/>
      <c r="U9" s="450"/>
      <c r="V9" s="451"/>
      <c r="W9" s="451"/>
      <c r="AB9" s="1"/>
      <c r="AC9" s="22"/>
      <c r="AD9" s="22"/>
      <c r="AE9" s="22"/>
      <c r="AF9" s="22"/>
    </row>
    <row r="10" spans="1:46" s="22" customFormat="1" ht="27.75" customHeight="1" x14ac:dyDescent="0.2">
      <c r="A10" s="177"/>
      <c r="B10" s="439" t="s">
        <v>7</v>
      </c>
      <c r="C10" s="439"/>
      <c r="D10" s="439"/>
      <c r="E10" s="439" t="s">
        <v>5</v>
      </c>
      <c r="F10" s="439"/>
      <c r="G10" s="439"/>
      <c r="H10" s="439" t="s">
        <v>56</v>
      </c>
      <c r="I10" s="439"/>
      <c r="J10" s="440" t="s">
        <v>671</v>
      </c>
      <c r="K10" s="441"/>
      <c r="L10" s="441"/>
      <c r="M10" s="441"/>
      <c r="N10" s="441"/>
      <c r="O10" s="442"/>
      <c r="P10" s="443" t="s">
        <v>1</v>
      </c>
      <c r="Q10" s="443"/>
      <c r="R10" s="443"/>
      <c r="S10" s="443"/>
      <c r="T10" s="443" t="s">
        <v>3</v>
      </c>
      <c r="U10" s="443"/>
      <c r="V10" s="443"/>
      <c r="W10" s="443"/>
      <c r="AB10" s="1"/>
    </row>
    <row r="11" spans="1:46" ht="19.5" customHeight="1" x14ac:dyDescent="0.2">
      <c r="B11" s="452"/>
      <c r="C11" s="452"/>
      <c r="D11" s="452"/>
      <c r="E11" s="452"/>
      <c r="F11" s="452"/>
      <c r="G11" s="452"/>
      <c r="H11" s="452"/>
      <c r="I11" s="452"/>
      <c r="P11" s="451"/>
      <c r="Q11" s="451"/>
      <c r="R11" s="451"/>
      <c r="S11" s="451"/>
      <c r="T11" s="451"/>
      <c r="U11" s="451"/>
      <c r="V11" s="451"/>
      <c r="W11" s="451"/>
      <c r="AB11" s="1"/>
      <c r="AC11" s="22"/>
      <c r="AD11" s="22"/>
      <c r="AE11" s="22"/>
      <c r="AF11" s="22"/>
    </row>
    <row r="12" spans="1:46" ht="27.75" customHeight="1" x14ac:dyDescent="0.2">
      <c r="B12" s="439" t="s">
        <v>55</v>
      </c>
      <c r="C12" s="439"/>
      <c r="D12" s="439"/>
      <c r="E12" s="439" t="s">
        <v>1</v>
      </c>
      <c r="F12" s="439"/>
      <c r="G12" s="439"/>
      <c r="H12" s="439" t="s">
        <v>2</v>
      </c>
      <c r="I12" s="439"/>
      <c r="P12" s="443" t="s">
        <v>7</v>
      </c>
      <c r="Q12" s="443"/>
      <c r="R12" s="443"/>
      <c r="S12" s="453"/>
      <c r="T12" s="443" t="s">
        <v>5</v>
      </c>
      <c r="U12" s="443"/>
      <c r="V12" s="443" t="s">
        <v>56</v>
      </c>
      <c r="W12" s="443"/>
      <c r="AB12" s="1"/>
      <c r="AC12" s="22"/>
      <c r="AD12" s="22"/>
      <c r="AE12" s="22"/>
      <c r="AF12" s="22"/>
    </row>
    <row r="13" spans="1:46" ht="19.5" customHeight="1" x14ac:dyDescent="0.2">
      <c r="B13" s="452"/>
      <c r="C13" s="452"/>
      <c r="D13" s="452"/>
      <c r="E13" s="452"/>
      <c r="F13" s="452"/>
      <c r="G13" s="452"/>
      <c r="H13" s="452"/>
      <c r="I13" s="452"/>
      <c r="P13" s="451"/>
      <c r="Q13" s="451"/>
      <c r="R13" s="451"/>
      <c r="S13" s="459"/>
      <c r="T13" s="451"/>
      <c r="U13" s="451"/>
      <c r="V13" s="451"/>
      <c r="W13" s="451"/>
      <c r="AB13" s="1"/>
      <c r="AC13" s="22"/>
      <c r="AD13" s="22"/>
      <c r="AE13" s="22"/>
      <c r="AF13" s="22"/>
    </row>
    <row r="14" spans="1:46" ht="27.75" customHeight="1" x14ac:dyDescent="0.2">
      <c r="B14" s="439" t="s">
        <v>136</v>
      </c>
      <c r="C14" s="439"/>
      <c r="D14" s="439"/>
      <c r="E14" s="415" t="s">
        <v>3</v>
      </c>
      <c r="F14" s="416"/>
      <c r="G14" s="416"/>
      <c r="H14" s="416"/>
      <c r="I14" s="417"/>
      <c r="P14" s="453" t="s">
        <v>2</v>
      </c>
      <c r="Q14" s="454"/>
      <c r="R14" s="454"/>
      <c r="S14" s="454"/>
      <c r="T14" s="453" t="s">
        <v>32</v>
      </c>
      <c r="U14" s="454"/>
      <c r="V14" s="454"/>
      <c r="W14" s="455"/>
      <c r="AB14" s="1"/>
      <c r="AC14" s="22"/>
      <c r="AD14" s="22"/>
      <c r="AE14" s="22"/>
      <c r="AF14" s="22"/>
    </row>
    <row r="15" spans="1:46" ht="19.5" customHeight="1" x14ac:dyDescent="0.2">
      <c r="B15" s="452"/>
      <c r="C15" s="452"/>
      <c r="D15" s="452"/>
      <c r="E15" s="444" t="s">
        <v>0</v>
      </c>
      <c r="F15" s="445"/>
      <c r="G15" s="445"/>
      <c r="H15" s="445"/>
      <c r="I15" s="446"/>
      <c r="P15" s="456"/>
      <c r="Q15" s="457"/>
      <c r="R15" s="457"/>
      <c r="S15" s="457"/>
      <c r="T15" s="456"/>
      <c r="U15" s="457"/>
      <c r="V15" s="457"/>
      <c r="W15" s="458"/>
      <c r="AB15" s="1"/>
      <c r="AC15" s="22"/>
      <c r="AD15" s="22"/>
      <c r="AE15" s="22"/>
      <c r="AF15" s="22"/>
    </row>
    <row r="16" spans="1:46" ht="27.75" customHeight="1" x14ac:dyDescent="0.2">
      <c r="B16" s="416"/>
      <c r="C16" s="416"/>
      <c r="D16" s="416"/>
      <c r="E16" s="416"/>
      <c r="F16" s="416"/>
      <c r="G16" s="416"/>
      <c r="H16" s="416"/>
      <c r="I16" s="416"/>
      <c r="J16" s="33"/>
      <c r="P16" s="453" t="s">
        <v>33</v>
      </c>
      <c r="Q16" s="454"/>
      <c r="R16" s="455"/>
      <c r="S16" s="453" t="s">
        <v>649</v>
      </c>
      <c r="T16" s="454"/>
      <c r="U16" s="454"/>
      <c r="V16" s="454"/>
      <c r="W16" s="455"/>
      <c r="AB16" s="1"/>
      <c r="AC16" s="22"/>
      <c r="AD16" s="22"/>
      <c r="AE16" s="22"/>
      <c r="AF16" s="22"/>
    </row>
    <row r="17" spans="2:34" ht="19.5" customHeight="1" x14ac:dyDescent="0.2">
      <c r="B17" s="479"/>
      <c r="C17" s="479"/>
      <c r="D17" s="479"/>
      <c r="E17" s="479" t="s">
        <v>0</v>
      </c>
      <c r="F17" s="479"/>
      <c r="G17" s="479"/>
      <c r="H17" s="479"/>
      <c r="I17" s="479"/>
      <c r="P17" s="459"/>
      <c r="Q17" s="480"/>
      <c r="R17" s="481"/>
      <c r="S17" s="482"/>
      <c r="T17" s="483"/>
      <c r="U17" s="483"/>
      <c r="V17" s="483"/>
      <c r="W17" s="484"/>
      <c r="AB17" s="1"/>
      <c r="AC17" s="22"/>
      <c r="AD17" s="22"/>
      <c r="AE17" s="22"/>
      <c r="AF17" s="22"/>
      <c r="AH17" s="50" t="b">
        <f>IF(AND(P17=0,P17&lt;&gt;"Ja"),TRUE,FALSE)</f>
        <v>1</v>
      </c>
    </row>
    <row r="18" spans="2:34" ht="19.5" customHeight="1" x14ac:dyDescent="0.2">
      <c r="B18" s="220"/>
      <c r="C18" s="220"/>
      <c r="D18" s="220"/>
      <c r="E18" s="220"/>
      <c r="F18" s="220"/>
      <c r="G18" s="220"/>
      <c r="H18" s="220"/>
      <c r="I18" s="220"/>
      <c r="P18" s="221"/>
      <c r="Q18" s="221"/>
      <c r="R18" s="221"/>
      <c r="S18" s="219"/>
      <c r="T18" s="219"/>
      <c r="U18" s="219"/>
      <c r="V18" s="219"/>
      <c r="W18" s="219"/>
      <c r="AB18" s="1"/>
      <c r="AC18" s="22"/>
      <c r="AD18" s="22"/>
      <c r="AE18" s="22"/>
      <c r="AF18" s="22"/>
      <c r="AH18" s="50"/>
    </row>
    <row r="19" spans="2:34" ht="17.25" customHeight="1" x14ac:dyDescent="0.2">
      <c r="B19" s="19" t="s">
        <v>378</v>
      </c>
      <c r="P19" s="19" t="s">
        <v>379</v>
      </c>
      <c r="AB19" s="1"/>
      <c r="AC19" s="22"/>
      <c r="AD19" s="22"/>
      <c r="AE19" s="22"/>
      <c r="AF19" s="22"/>
    </row>
    <row r="20" spans="2:34" ht="12.75" customHeight="1" x14ac:dyDescent="0.2">
      <c r="B20" s="460" t="s">
        <v>669</v>
      </c>
      <c r="C20" s="461"/>
      <c r="D20" s="461"/>
      <c r="E20" s="461"/>
      <c r="F20" s="461"/>
      <c r="G20" s="461"/>
      <c r="H20" s="461"/>
      <c r="I20" s="462"/>
      <c r="P20" s="460" t="s">
        <v>670</v>
      </c>
      <c r="Q20" s="461"/>
      <c r="R20" s="461"/>
      <c r="S20" s="461"/>
      <c r="T20" s="461"/>
      <c r="U20" s="461"/>
      <c r="V20" s="461"/>
      <c r="W20" s="462"/>
      <c r="AB20" s="1"/>
      <c r="AC20" s="22"/>
      <c r="AD20" s="22"/>
      <c r="AE20" s="22"/>
      <c r="AF20" s="22"/>
    </row>
    <row r="21" spans="2:34" ht="12.75" customHeight="1" x14ac:dyDescent="0.2">
      <c r="B21" s="463"/>
      <c r="C21" s="464"/>
      <c r="D21" s="464"/>
      <c r="E21" s="464"/>
      <c r="F21" s="464"/>
      <c r="G21" s="464"/>
      <c r="H21" s="464"/>
      <c r="I21" s="465"/>
      <c r="P21" s="463"/>
      <c r="Q21" s="464"/>
      <c r="R21" s="464"/>
      <c r="S21" s="464"/>
      <c r="T21" s="464"/>
      <c r="U21" s="464"/>
      <c r="V21" s="464"/>
      <c r="W21" s="465"/>
      <c r="AB21" s="1"/>
      <c r="AC21" s="22"/>
      <c r="AD21" s="22"/>
      <c r="AE21" s="22"/>
      <c r="AF21" s="22"/>
    </row>
    <row r="22" spans="2:34" ht="12.75" customHeight="1" x14ac:dyDescent="0.2">
      <c r="B22" s="463"/>
      <c r="C22" s="464"/>
      <c r="D22" s="464"/>
      <c r="E22" s="464"/>
      <c r="F22" s="464"/>
      <c r="G22" s="464"/>
      <c r="H22" s="464"/>
      <c r="I22" s="465"/>
      <c r="P22" s="463"/>
      <c r="Q22" s="464"/>
      <c r="R22" s="464"/>
      <c r="S22" s="464"/>
      <c r="T22" s="464"/>
      <c r="U22" s="464"/>
      <c r="V22" s="464"/>
      <c r="W22" s="465"/>
      <c r="AB22" s="1"/>
      <c r="AC22" s="22"/>
      <c r="AD22" s="22"/>
      <c r="AE22" s="22"/>
      <c r="AF22" s="22"/>
    </row>
    <row r="23" spans="2:34" ht="12.75" customHeight="1" x14ac:dyDescent="0.2">
      <c r="B23" s="463"/>
      <c r="C23" s="464"/>
      <c r="D23" s="464"/>
      <c r="E23" s="464"/>
      <c r="F23" s="464"/>
      <c r="G23" s="464"/>
      <c r="H23" s="464"/>
      <c r="I23" s="465"/>
      <c r="P23" s="463"/>
      <c r="Q23" s="464"/>
      <c r="R23" s="464"/>
      <c r="S23" s="464"/>
      <c r="T23" s="464"/>
      <c r="U23" s="464"/>
      <c r="V23" s="464"/>
      <c r="W23" s="465"/>
      <c r="AB23" s="1"/>
      <c r="AC23" s="22"/>
      <c r="AD23" s="22"/>
      <c r="AE23" s="22"/>
      <c r="AF23" s="22"/>
    </row>
    <row r="24" spans="2:34" ht="54.4" customHeight="1" x14ac:dyDescent="0.2">
      <c r="B24" s="463"/>
      <c r="C24" s="464"/>
      <c r="D24" s="464"/>
      <c r="E24" s="464"/>
      <c r="F24" s="464"/>
      <c r="G24" s="464"/>
      <c r="H24" s="464"/>
      <c r="I24" s="465"/>
      <c r="P24" s="466"/>
      <c r="Q24" s="467"/>
      <c r="R24" s="467"/>
      <c r="S24" s="467"/>
      <c r="T24" s="467"/>
      <c r="U24" s="467"/>
      <c r="V24" s="467"/>
      <c r="W24" s="468"/>
      <c r="AB24" s="1"/>
      <c r="AC24" s="22"/>
      <c r="AD24" s="22"/>
      <c r="AE24" s="22"/>
      <c r="AF24" s="22"/>
    </row>
    <row r="25" spans="2:34" ht="43.15" customHeight="1" x14ac:dyDescent="0.2">
      <c r="B25" s="466"/>
      <c r="C25" s="467"/>
      <c r="D25" s="467"/>
      <c r="E25" s="467"/>
      <c r="F25" s="467"/>
      <c r="G25" s="467"/>
      <c r="H25" s="467"/>
      <c r="I25" s="468"/>
      <c r="AB25" s="1"/>
      <c r="AC25" s="22"/>
      <c r="AD25" s="22"/>
      <c r="AE25" s="22"/>
      <c r="AF25" s="22"/>
    </row>
    <row r="26" spans="2:34" ht="17.25" customHeight="1" x14ac:dyDescent="0.2">
      <c r="B26" s="51"/>
      <c r="C26" s="31"/>
      <c r="D26" s="31"/>
      <c r="E26" s="31"/>
      <c r="F26" s="31"/>
      <c r="G26" s="31"/>
      <c r="H26" s="31"/>
      <c r="P26" s="19" t="s">
        <v>651</v>
      </c>
    </row>
    <row r="27" spans="2:34" ht="55.5" customHeight="1" x14ac:dyDescent="0.2">
      <c r="B27" s="36" t="s">
        <v>374</v>
      </c>
      <c r="P27" s="469" t="s">
        <v>652</v>
      </c>
      <c r="Q27" s="470"/>
      <c r="R27" s="470"/>
      <c r="S27" s="470"/>
      <c r="T27" s="470"/>
      <c r="U27" s="470"/>
      <c r="V27" s="470"/>
      <c r="W27" s="471"/>
      <c r="AB27" s="1"/>
      <c r="AC27" s="22"/>
      <c r="AD27" s="22"/>
      <c r="AE27" s="22"/>
      <c r="AF27" s="22"/>
    </row>
    <row r="28" spans="2:34" ht="115.5" customHeight="1" x14ac:dyDescent="0.2">
      <c r="B28" s="472"/>
      <c r="C28" s="473"/>
      <c r="D28" s="473"/>
      <c r="E28" s="473"/>
      <c r="F28" s="473"/>
      <c r="G28" s="473"/>
      <c r="H28" s="473"/>
      <c r="I28" s="473"/>
      <c r="P28" s="474"/>
      <c r="Q28" s="475"/>
      <c r="R28" s="475"/>
      <c r="S28" s="475"/>
      <c r="T28" s="475"/>
      <c r="U28" s="475"/>
      <c r="V28" s="475"/>
      <c r="W28" s="476"/>
      <c r="AB28" s="1"/>
      <c r="AC28" s="22"/>
      <c r="AD28" s="22"/>
      <c r="AE28" s="22"/>
      <c r="AF28" s="22"/>
    </row>
    <row r="29" spans="2:34" ht="17.25" customHeight="1" x14ac:dyDescent="0.2">
      <c r="B29" s="51"/>
      <c r="C29" s="31"/>
      <c r="D29" s="31"/>
      <c r="E29" s="31"/>
      <c r="F29" s="31"/>
      <c r="G29" s="31"/>
      <c r="H29" s="31"/>
    </row>
    <row r="30" spans="2:34" ht="27.75" customHeight="1" x14ac:dyDescent="0.2">
      <c r="B30" s="477" t="s">
        <v>640</v>
      </c>
      <c r="C30" s="477"/>
      <c r="D30" s="477" t="s">
        <v>641</v>
      </c>
      <c r="E30" s="477"/>
      <c r="G30" s="478" t="s">
        <v>110</v>
      </c>
      <c r="H30" s="478"/>
      <c r="I30" s="478"/>
    </row>
    <row r="31" spans="2:34" ht="19.5" customHeight="1" x14ac:dyDescent="0.2">
      <c r="B31" s="485"/>
      <c r="C31" s="486"/>
      <c r="D31" s="495"/>
      <c r="E31" s="495"/>
      <c r="G31" s="472"/>
      <c r="H31" s="472"/>
      <c r="I31" s="472"/>
    </row>
    <row r="32" spans="2:34" ht="12.75" customHeight="1" x14ac:dyDescent="0.2"/>
    <row r="33" spans="2:43" ht="27.75" customHeight="1" x14ac:dyDescent="0.2">
      <c r="B33" s="477" t="s">
        <v>50</v>
      </c>
      <c r="C33" s="477"/>
      <c r="D33" s="477" t="s">
        <v>51</v>
      </c>
      <c r="E33" s="477"/>
      <c r="G33" s="478" t="s">
        <v>661</v>
      </c>
      <c r="H33" s="478"/>
      <c r="I33" s="478"/>
    </row>
    <row r="34" spans="2:43" ht="19.5" customHeight="1" x14ac:dyDescent="0.2">
      <c r="B34" s="485"/>
      <c r="C34" s="486"/>
      <c r="D34" s="487"/>
      <c r="E34" s="487"/>
      <c r="G34" s="488" t="s">
        <v>662</v>
      </c>
      <c r="H34" s="489"/>
      <c r="I34" s="492"/>
      <c r="P34" s="52"/>
      <c r="Q34" s="52"/>
      <c r="R34" s="52"/>
    </row>
    <row r="35" spans="2:43" ht="12.75" customHeight="1" x14ac:dyDescent="0.2">
      <c r="F35" s="33"/>
      <c r="G35" s="490"/>
      <c r="H35" s="491"/>
      <c r="I35" s="493"/>
    </row>
    <row r="36" spans="2:43" ht="27.75" customHeight="1" x14ac:dyDescent="0.2">
      <c r="B36" s="477" t="s">
        <v>642</v>
      </c>
      <c r="C36" s="477"/>
      <c r="D36" s="477" t="s">
        <v>643</v>
      </c>
      <c r="E36" s="477"/>
      <c r="G36" s="494"/>
      <c r="H36" s="494"/>
    </row>
    <row r="37" spans="2:43" ht="19.5" customHeight="1" x14ac:dyDescent="0.2">
      <c r="B37" s="485"/>
      <c r="C37" s="486"/>
      <c r="D37" s="485"/>
      <c r="E37" s="486"/>
      <c r="G37" s="507"/>
      <c r="H37" s="507"/>
      <c r="P37" s="52"/>
      <c r="Q37" s="52"/>
      <c r="R37" s="52"/>
    </row>
    <row r="38" spans="2:43" ht="12.75" hidden="1" customHeight="1" x14ac:dyDescent="0.2"/>
    <row r="39" spans="2:43" ht="26.25" hidden="1" customHeight="1" x14ac:dyDescent="0.2">
      <c r="B39" s="508" t="s">
        <v>372</v>
      </c>
      <c r="C39" s="509"/>
      <c r="D39" s="509"/>
      <c r="E39" s="509"/>
      <c r="F39" s="509"/>
      <c r="G39" s="509"/>
      <c r="H39" s="509"/>
      <c r="I39" s="509"/>
      <c r="J39" s="509"/>
      <c r="K39" s="509"/>
      <c r="L39" s="189"/>
      <c r="M39" s="190"/>
      <c r="N39" s="190"/>
    </row>
    <row r="40" spans="2:43" ht="26.25" hidden="1" customHeight="1" x14ac:dyDescent="0.2">
      <c r="B40" s="496" t="s">
        <v>202</v>
      </c>
      <c r="C40" s="497"/>
      <c r="D40" s="497"/>
      <c r="E40" s="497"/>
      <c r="F40" s="497"/>
      <c r="G40" s="497"/>
      <c r="H40" s="497"/>
      <c r="I40" s="497"/>
      <c r="J40" s="497"/>
      <c r="K40" s="497"/>
      <c r="L40" s="191"/>
      <c r="M40" s="192"/>
      <c r="N40" s="192"/>
    </row>
    <row r="41" spans="2:43" ht="12.75" customHeight="1" x14ac:dyDescent="0.2">
      <c r="B41" s="28"/>
      <c r="C41" s="28"/>
      <c r="D41" s="28"/>
      <c r="E41" s="28"/>
      <c r="F41" s="28"/>
      <c r="G41" s="28"/>
      <c r="H41" s="28"/>
      <c r="I41" s="28"/>
      <c r="J41" s="28"/>
      <c r="K41" s="70"/>
    </row>
    <row r="42" spans="2:43" ht="27.75" customHeight="1" x14ac:dyDescent="0.2">
      <c r="B42" s="504" t="s">
        <v>373</v>
      </c>
      <c r="C42" s="510"/>
      <c r="D42" s="510"/>
      <c r="E42" s="510"/>
      <c r="F42" s="510"/>
      <c r="G42" s="510"/>
      <c r="H42" s="510"/>
      <c r="I42" s="510"/>
      <c r="J42" s="510"/>
      <c r="K42" s="510"/>
      <c r="L42" s="228"/>
      <c r="M42" s="229"/>
      <c r="N42" s="229"/>
    </row>
    <row r="43" spans="2:43" ht="25.5" customHeight="1" x14ac:dyDescent="0.2">
      <c r="B43" s="496" t="s">
        <v>208</v>
      </c>
      <c r="C43" s="497"/>
      <c r="D43" s="497"/>
      <c r="E43" s="497"/>
      <c r="F43" s="497"/>
      <c r="G43" s="497"/>
      <c r="H43" s="497"/>
      <c r="I43" s="497"/>
      <c r="J43" s="497"/>
      <c r="K43" s="497"/>
      <c r="L43" s="230"/>
      <c r="M43" s="231"/>
      <c r="N43" s="231"/>
      <c r="P43" s="226"/>
      <c r="Q43" s="226"/>
      <c r="R43" s="226"/>
      <c r="V43" s="33"/>
    </row>
    <row r="44" spans="2:43" ht="12.75" customHeight="1" x14ac:dyDescent="0.2">
      <c r="B44" s="232"/>
      <c r="C44" s="232"/>
      <c r="D44" s="233"/>
      <c r="E44" s="233"/>
      <c r="F44" s="233"/>
      <c r="L44" s="22"/>
      <c r="M44" s="22"/>
      <c r="N44" s="22"/>
    </row>
    <row r="45" spans="2:43" ht="21" customHeight="1" x14ac:dyDescent="0.2">
      <c r="B45" s="498" t="s">
        <v>356</v>
      </c>
      <c r="C45" s="498"/>
      <c r="D45" s="498"/>
      <c r="E45" s="498"/>
      <c r="F45" s="498"/>
      <c r="I45" s="33"/>
      <c r="L45" s="22"/>
      <c r="M45" s="22"/>
      <c r="N45" s="22"/>
      <c r="P45" s="499" t="s">
        <v>52</v>
      </c>
      <c r="Q45" s="499"/>
      <c r="X45" s="234"/>
      <c r="Y45" s="23"/>
      <c r="Z45" s="23"/>
      <c r="AA45" s="23"/>
    </row>
    <row r="46" spans="2:43" ht="2.25" customHeight="1" x14ac:dyDescent="0.2">
      <c r="B46" s="500"/>
      <c r="C46" s="500"/>
      <c r="D46" s="500"/>
      <c r="E46" s="500"/>
      <c r="F46" s="500"/>
      <c r="G46" s="49"/>
      <c r="I46" s="235" t="s">
        <v>173</v>
      </c>
      <c r="P46" s="500"/>
      <c r="Q46" s="500"/>
      <c r="R46" s="500"/>
      <c r="S46" s="500"/>
      <c r="T46" s="500"/>
    </row>
    <row r="47" spans="2:43" ht="90" customHeight="1" x14ac:dyDescent="0.2">
      <c r="B47" s="236" t="s">
        <v>359</v>
      </c>
      <c r="C47" s="501" t="s">
        <v>357</v>
      </c>
      <c r="D47" s="501"/>
      <c r="E47" s="501"/>
      <c r="F47" s="502" t="s">
        <v>644</v>
      </c>
      <c r="G47" s="503"/>
      <c r="H47" s="503"/>
      <c r="I47" s="503"/>
      <c r="J47" s="503"/>
      <c r="K47" s="503"/>
      <c r="L47" s="237" t="s">
        <v>171</v>
      </c>
      <c r="M47" s="237" t="s">
        <v>170</v>
      </c>
      <c r="N47" s="236" t="s">
        <v>350</v>
      </c>
      <c r="P47" s="504" t="s">
        <v>358</v>
      </c>
      <c r="Q47" s="505"/>
      <c r="R47" s="505"/>
      <c r="S47" s="505"/>
      <c r="T47" s="505"/>
      <c r="U47" s="506"/>
      <c r="V47" s="523" t="s">
        <v>351</v>
      </c>
      <c r="W47" s="506"/>
      <c r="X47" s="504" t="s">
        <v>375</v>
      </c>
      <c r="Y47" s="506"/>
    </row>
    <row r="48" spans="2:43" ht="43.5" customHeight="1" x14ac:dyDescent="0.2">
      <c r="B48" s="244" t="s">
        <v>100</v>
      </c>
      <c r="C48" s="513" t="s">
        <v>210</v>
      </c>
      <c r="D48" s="514"/>
      <c r="E48" s="515"/>
      <c r="F48" s="513"/>
      <c r="G48" s="516"/>
      <c r="H48" s="516"/>
      <c r="I48" s="516"/>
      <c r="J48" s="516"/>
      <c r="K48" s="516"/>
      <c r="L48" s="238"/>
      <c r="M48" s="239"/>
      <c r="N48" s="240"/>
      <c r="P48" s="517"/>
      <c r="Q48" s="503"/>
      <c r="R48" s="503"/>
      <c r="S48" s="503"/>
      <c r="T48" s="503"/>
      <c r="U48" s="518"/>
      <c r="V48" s="519"/>
      <c r="W48" s="520"/>
      <c r="X48" s="521">
        <f>IFERROR(IF(L48="TRUE",V48,V48*M48),"")</f>
        <v>0</v>
      </c>
      <c r="Y48" s="522"/>
      <c r="Z48" s="511"/>
      <c r="AA48" s="512"/>
      <c r="AB48" s="512"/>
      <c r="AC48" s="512"/>
      <c r="AD48" s="512"/>
      <c r="AE48" s="512"/>
      <c r="AF48" s="512"/>
      <c r="AG48" s="512"/>
      <c r="AH48" s="512"/>
      <c r="AI48" s="512"/>
      <c r="AJ48" s="512"/>
      <c r="AK48" s="512"/>
      <c r="AL48" s="512"/>
      <c r="AM48" s="512"/>
      <c r="AN48" s="512"/>
      <c r="AO48" s="512"/>
      <c r="AP48" s="512"/>
      <c r="AQ48" s="512"/>
    </row>
    <row r="49" spans="2:25" ht="42.75" customHeight="1" x14ac:dyDescent="0.2">
      <c r="B49" s="244" t="s">
        <v>101</v>
      </c>
      <c r="C49" s="513" t="s">
        <v>216</v>
      </c>
      <c r="D49" s="514"/>
      <c r="E49" s="515"/>
      <c r="F49" s="513"/>
      <c r="G49" s="516"/>
      <c r="H49" s="516"/>
      <c r="I49" s="516"/>
      <c r="J49" s="516"/>
      <c r="K49" s="516"/>
      <c r="L49" s="238"/>
      <c r="M49" s="239"/>
      <c r="N49" s="240"/>
      <c r="P49" s="517"/>
      <c r="Q49" s="503"/>
      <c r="R49" s="503"/>
      <c r="S49" s="503"/>
      <c r="T49" s="503"/>
      <c r="U49" s="518"/>
      <c r="V49" s="519"/>
      <c r="W49" s="520"/>
      <c r="X49" s="521">
        <f t="shared" ref="X49:X67" si="0">IFERROR(IF(L49="TRUE",V49,V49*M49),"")</f>
        <v>0</v>
      </c>
      <c r="Y49" s="522"/>
    </row>
    <row r="50" spans="2:25" ht="42.75" customHeight="1" x14ac:dyDescent="0.2">
      <c r="B50" s="244" t="s">
        <v>102</v>
      </c>
      <c r="C50" s="513" t="s">
        <v>222</v>
      </c>
      <c r="D50" s="514"/>
      <c r="E50" s="515"/>
      <c r="F50" s="513"/>
      <c r="G50" s="516"/>
      <c r="H50" s="516"/>
      <c r="I50" s="516"/>
      <c r="J50" s="516"/>
      <c r="K50" s="516"/>
      <c r="L50" s="238"/>
      <c r="M50" s="239"/>
      <c r="N50" s="240"/>
      <c r="P50" s="517"/>
      <c r="Q50" s="503"/>
      <c r="R50" s="503"/>
      <c r="S50" s="503"/>
      <c r="T50" s="503"/>
      <c r="U50" s="518"/>
      <c r="V50" s="519"/>
      <c r="W50" s="520"/>
      <c r="X50" s="521">
        <f t="shared" si="0"/>
        <v>0</v>
      </c>
      <c r="Y50" s="522"/>
    </row>
    <row r="51" spans="2:25" ht="42.75" customHeight="1" x14ac:dyDescent="0.2">
      <c r="B51" s="244" t="s">
        <v>103</v>
      </c>
      <c r="C51" s="513" t="s">
        <v>228</v>
      </c>
      <c r="D51" s="514"/>
      <c r="E51" s="515"/>
      <c r="F51" s="513"/>
      <c r="G51" s="516"/>
      <c r="H51" s="516"/>
      <c r="I51" s="516"/>
      <c r="J51" s="516"/>
      <c r="K51" s="516"/>
      <c r="L51" s="238"/>
      <c r="M51" s="239"/>
      <c r="N51" s="240"/>
      <c r="P51" s="517"/>
      <c r="Q51" s="503"/>
      <c r="R51" s="503"/>
      <c r="S51" s="503"/>
      <c r="T51" s="503"/>
      <c r="U51" s="518"/>
      <c r="V51" s="519"/>
      <c r="W51" s="520"/>
      <c r="X51" s="521">
        <f t="shared" si="0"/>
        <v>0</v>
      </c>
      <c r="Y51" s="522"/>
    </row>
    <row r="52" spans="2:25" ht="42.75" customHeight="1" x14ac:dyDescent="0.2">
      <c r="B52" s="244" t="s">
        <v>104</v>
      </c>
      <c r="C52" s="513" t="s">
        <v>234</v>
      </c>
      <c r="D52" s="514"/>
      <c r="E52" s="515"/>
      <c r="F52" s="513"/>
      <c r="G52" s="516"/>
      <c r="H52" s="516"/>
      <c r="I52" s="516"/>
      <c r="J52" s="516"/>
      <c r="K52" s="516"/>
      <c r="L52" s="238"/>
      <c r="M52" s="239"/>
      <c r="N52" s="240"/>
      <c r="P52" s="517"/>
      <c r="Q52" s="503"/>
      <c r="R52" s="503"/>
      <c r="S52" s="503"/>
      <c r="T52" s="503"/>
      <c r="U52" s="518"/>
      <c r="V52" s="519"/>
      <c r="W52" s="520"/>
      <c r="X52" s="521">
        <f t="shared" si="0"/>
        <v>0</v>
      </c>
      <c r="Y52" s="522"/>
    </row>
    <row r="53" spans="2:25" ht="42.75" customHeight="1" x14ac:dyDescent="0.2">
      <c r="B53" s="244" t="s">
        <v>106</v>
      </c>
      <c r="C53" s="513" t="s">
        <v>240</v>
      </c>
      <c r="D53" s="514"/>
      <c r="E53" s="515"/>
      <c r="F53" s="513"/>
      <c r="G53" s="516"/>
      <c r="H53" s="516"/>
      <c r="I53" s="516"/>
      <c r="J53" s="516"/>
      <c r="K53" s="516"/>
      <c r="L53" s="238"/>
      <c r="M53" s="239"/>
      <c r="N53" s="240"/>
      <c r="P53" s="517"/>
      <c r="Q53" s="503"/>
      <c r="R53" s="503"/>
      <c r="S53" s="503"/>
      <c r="T53" s="503"/>
      <c r="U53" s="518"/>
      <c r="V53" s="519"/>
      <c r="W53" s="520"/>
      <c r="X53" s="521">
        <f t="shared" si="0"/>
        <v>0</v>
      </c>
      <c r="Y53" s="522"/>
    </row>
    <row r="54" spans="2:25" ht="42.75" customHeight="1" x14ac:dyDescent="0.2">
      <c r="B54" s="244" t="s">
        <v>105</v>
      </c>
      <c r="C54" s="513" t="s">
        <v>246</v>
      </c>
      <c r="D54" s="514"/>
      <c r="E54" s="515"/>
      <c r="F54" s="513"/>
      <c r="G54" s="516"/>
      <c r="H54" s="516"/>
      <c r="I54" s="516"/>
      <c r="J54" s="516"/>
      <c r="K54" s="516"/>
      <c r="L54" s="238"/>
      <c r="M54" s="239"/>
      <c r="N54" s="240"/>
      <c r="P54" s="517"/>
      <c r="Q54" s="503"/>
      <c r="R54" s="503"/>
      <c r="S54" s="503"/>
      <c r="T54" s="503"/>
      <c r="U54" s="518"/>
      <c r="V54" s="519"/>
      <c r="W54" s="520"/>
      <c r="X54" s="521">
        <f t="shared" si="0"/>
        <v>0</v>
      </c>
      <c r="Y54" s="522"/>
    </row>
    <row r="55" spans="2:25" ht="42.75" customHeight="1" x14ac:dyDescent="0.2">
      <c r="B55" s="244" t="s">
        <v>107</v>
      </c>
      <c r="C55" s="513" t="s">
        <v>252</v>
      </c>
      <c r="D55" s="514"/>
      <c r="E55" s="515"/>
      <c r="F55" s="513"/>
      <c r="G55" s="516"/>
      <c r="H55" s="516"/>
      <c r="I55" s="516"/>
      <c r="J55" s="516"/>
      <c r="K55" s="516"/>
      <c r="L55" s="238"/>
      <c r="M55" s="239"/>
      <c r="N55" s="240"/>
      <c r="P55" s="517"/>
      <c r="Q55" s="503"/>
      <c r="R55" s="503"/>
      <c r="S55" s="503"/>
      <c r="T55" s="503"/>
      <c r="U55" s="518"/>
      <c r="V55" s="519"/>
      <c r="W55" s="520"/>
      <c r="X55" s="521">
        <f t="shared" si="0"/>
        <v>0</v>
      </c>
      <c r="Y55" s="522"/>
    </row>
    <row r="56" spans="2:25" ht="42.75" customHeight="1" x14ac:dyDescent="0.2">
      <c r="B56" s="244" t="s">
        <v>108</v>
      </c>
      <c r="C56" s="513" t="s">
        <v>258</v>
      </c>
      <c r="D56" s="514"/>
      <c r="E56" s="515"/>
      <c r="F56" s="513"/>
      <c r="G56" s="516"/>
      <c r="H56" s="516"/>
      <c r="I56" s="516"/>
      <c r="J56" s="516"/>
      <c r="K56" s="516"/>
      <c r="L56" s="238"/>
      <c r="M56" s="239"/>
      <c r="N56" s="240"/>
      <c r="P56" s="517"/>
      <c r="Q56" s="503"/>
      <c r="R56" s="503"/>
      <c r="S56" s="503"/>
      <c r="T56" s="503"/>
      <c r="U56" s="518"/>
      <c r="V56" s="519"/>
      <c r="W56" s="520"/>
      <c r="X56" s="521">
        <f t="shared" si="0"/>
        <v>0</v>
      </c>
      <c r="Y56" s="522"/>
    </row>
    <row r="57" spans="2:25" ht="42.75" customHeight="1" x14ac:dyDescent="0.2">
      <c r="B57" s="244" t="s">
        <v>109</v>
      </c>
      <c r="C57" s="513" t="s">
        <v>264</v>
      </c>
      <c r="D57" s="514"/>
      <c r="E57" s="515"/>
      <c r="F57" s="513"/>
      <c r="G57" s="516"/>
      <c r="H57" s="516"/>
      <c r="I57" s="516"/>
      <c r="J57" s="516"/>
      <c r="K57" s="516"/>
      <c r="L57" s="238"/>
      <c r="M57" s="239"/>
      <c r="N57" s="240"/>
      <c r="P57" s="517"/>
      <c r="Q57" s="503"/>
      <c r="R57" s="503"/>
      <c r="S57" s="503"/>
      <c r="T57" s="503"/>
      <c r="U57" s="518"/>
      <c r="V57" s="519"/>
      <c r="W57" s="520"/>
      <c r="X57" s="521">
        <f t="shared" si="0"/>
        <v>0</v>
      </c>
      <c r="Y57" s="522"/>
    </row>
    <row r="58" spans="2:25" ht="42.75" customHeight="1" x14ac:dyDescent="0.2">
      <c r="B58" s="244" t="s">
        <v>177</v>
      </c>
      <c r="C58" s="513" t="s">
        <v>270</v>
      </c>
      <c r="D58" s="514"/>
      <c r="E58" s="515"/>
      <c r="F58" s="513"/>
      <c r="G58" s="516"/>
      <c r="H58" s="516"/>
      <c r="I58" s="516"/>
      <c r="J58" s="516"/>
      <c r="K58" s="516"/>
      <c r="L58" s="238"/>
      <c r="M58" s="239"/>
      <c r="N58" s="240"/>
      <c r="P58" s="517"/>
      <c r="Q58" s="503"/>
      <c r="R58" s="503"/>
      <c r="S58" s="503"/>
      <c r="T58" s="503"/>
      <c r="U58" s="518"/>
      <c r="V58" s="519"/>
      <c r="W58" s="520"/>
      <c r="X58" s="521">
        <f t="shared" si="0"/>
        <v>0</v>
      </c>
      <c r="Y58" s="522"/>
    </row>
    <row r="59" spans="2:25" ht="42.75" customHeight="1" x14ac:dyDescent="0.2">
      <c r="B59" s="244" t="s">
        <v>178</v>
      </c>
      <c r="C59" s="513" t="s">
        <v>276</v>
      </c>
      <c r="D59" s="514"/>
      <c r="E59" s="515"/>
      <c r="F59" s="513"/>
      <c r="G59" s="516"/>
      <c r="H59" s="516"/>
      <c r="I59" s="516"/>
      <c r="J59" s="516"/>
      <c r="K59" s="516"/>
      <c r="L59" s="238"/>
      <c r="M59" s="239"/>
      <c r="N59" s="240"/>
      <c r="P59" s="517"/>
      <c r="Q59" s="503"/>
      <c r="R59" s="503"/>
      <c r="S59" s="503"/>
      <c r="T59" s="503"/>
      <c r="U59" s="518"/>
      <c r="V59" s="519"/>
      <c r="W59" s="520"/>
      <c r="X59" s="521">
        <f t="shared" si="0"/>
        <v>0</v>
      </c>
      <c r="Y59" s="522"/>
    </row>
    <row r="60" spans="2:25" ht="42.75" customHeight="1" x14ac:dyDescent="0.2">
      <c r="B60" s="244" t="s">
        <v>179</v>
      </c>
      <c r="C60" s="513" t="s">
        <v>282</v>
      </c>
      <c r="D60" s="514"/>
      <c r="E60" s="515"/>
      <c r="F60" s="513"/>
      <c r="G60" s="516"/>
      <c r="H60" s="516"/>
      <c r="I60" s="516"/>
      <c r="J60" s="516"/>
      <c r="K60" s="516"/>
      <c r="L60" s="238"/>
      <c r="M60" s="239"/>
      <c r="N60" s="240"/>
      <c r="P60" s="517"/>
      <c r="Q60" s="503"/>
      <c r="R60" s="503"/>
      <c r="S60" s="503"/>
      <c r="T60" s="503"/>
      <c r="U60" s="518"/>
      <c r="V60" s="519"/>
      <c r="W60" s="520"/>
      <c r="X60" s="521">
        <f t="shared" si="0"/>
        <v>0</v>
      </c>
      <c r="Y60" s="522"/>
    </row>
    <row r="61" spans="2:25" ht="42.75" customHeight="1" x14ac:dyDescent="0.2">
      <c r="B61" s="244" t="s">
        <v>180</v>
      </c>
      <c r="C61" s="513" t="s">
        <v>288</v>
      </c>
      <c r="D61" s="514"/>
      <c r="E61" s="515"/>
      <c r="F61" s="513"/>
      <c r="G61" s="516"/>
      <c r="H61" s="516"/>
      <c r="I61" s="516"/>
      <c r="J61" s="516"/>
      <c r="K61" s="516"/>
      <c r="L61" s="238"/>
      <c r="M61" s="239"/>
      <c r="N61" s="240"/>
      <c r="P61" s="517"/>
      <c r="Q61" s="503"/>
      <c r="R61" s="503"/>
      <c r="S61" s="503"/>
      <c r="T61" s="503"/>
      <c r="U61" s="518"/>
      <c r="V61" s="519"/>
      <c r="W61" s="520"/>
      <c r="X61" s="521">
        <f t="shared" si="0"/>
        <v>0</v>
      </c>
      <c r="Y61" s="522"/>
    </row>
    <row r="62" spans="2:25" ht="42.75" customHeight="1" x14ac:dyDescent="0.2">
      <c r="B62" s="244" t="s">
        <v>181</v>
      </c>
      <c r="C62" s="513" t="s">
        <v>294</v>
      </c>
      <c r="D62" s="514"/>
      <c r="E62" s="515"/>
      <c r="F62" s="513"/>
      <c r="G62" s="516"/>
      <c r="H62" s="516"/>
      <c r="I62" s="516"/>
      <c r="J62" s="516"/>
      <c r="K62" s="516"/>
      <c r="L62" s="238"/>
      <c r="M62" s="239"/>
      <c r="N62" s="240"/>
      <c r="P62" s="517"/>
      <c r="Q62" s="503"/>
      <c r="R62" s="503"/>
      <c r="S62" s="503"/>
      <c r="T62" s="503"/>
      <c r="U62" s="518"/>
      <c r="V62" s="519"/>
      <c r="W62" s="520"/>
      <c r="X62" s="521">
        <f t="shared" si="0"/>
        <v>0</v>
      </c>
      <c r="Y62" s="522"/>
    </row>
    <row r="63" spans="2:25" ht="42.75" customHeight="1" x14ac:dyDescent="0.2">
      <c r="B63" s="244" t="s">
        <v>182</v>
      </c>
      <c r="C63" s="513" t="s">
        <v>300</v>
      </c>
      <c r="D63" s="514"/>
      <c r="E63" s="515"/>
      <c r="F63" s="513"/>
      <c r="G63" s="516"/>
      <c r="H63" s="516"/>
      <c r="I63" s="516"/>
      <c r="J63" s="516"/>
      <c r="K63" s="516"/>
      <c r="L63" s="238"/>
      <c r="M63" s="239"/>
      <c r="N63" s="240"/>
      <c r="P63" s="517"/>
      <c r="Q63" s="503"/>
      <c r="R63" s="503"/>
      <c r="S63" s="503"/>
      <c r="T63" s="503"/>
      <c r="U63" s="518"/>
      <c r="V63" s="519"/>
      <c r="W63" s="520"/>
      <c r="X63" s="521">
        <f t="shared" si="0"/>
        <v>0</v>
      </c>
      <c r="Y63" s="522"/>
    </row>
    <row r="64" spans="2:25" ht="42.75" customHeight="1" x14ac:dyDescent="0.2">
      <c r="B64" s="244" t="s">
        <v>183</v>
      </c>
      <c r="C64" s="513" t="s">
        <v>306</v>
      </c>
      <c r="D64" s="514"/>
      <c r="E64" s="515"/>
      <c r="F64" s="513"/>
      <c r="G64" s="516"/>
      <c r="H64" s="516"/>
      <c r="I64" s="516"/>
      <c r="J64" s="516"/>
      <c r="K64" s="516"/>
      <c r="L64" s="238"/>
      <c r="M64" s="239"/>
      <c r="N64" s="240"/>
      <c r="P64" s="517"/>
      <c r="Q64" s="503"/>
      <c r="R64" s="503"/>
      <c r="S64" s="503"/>
      <c r="T64" s="503"/>
      <c r="U64" s="518"/>
      <c r="V64" s="519"/>
      <c r="W64" s="520"/>
      <c r="X64" s="521">
        <f t="shared" si="0"/>
        <v>0</v>
      </c>
      <c r="Y64" s="522"/>
    </row>
    <row r="65" spans="1:44" ht="42.75" customHeight="1" x14ac:dyDescent="0.2">
      <c r="B65" s="244" t="s">
        <v>184</v>
      </c>
      <c r="C65" s="513" t="s">
        <v>312</v>
      </c>
      <c r="D65" s="514"/>
      <c r="E65" s="515"/>
      <c r="F65" s="513"/>
      <c r="G65" s="516"/>
      <c r="H65" s="516"/>
      <c r="I65" s="516"/>
      <c r="J65" s="516"/>
      <c r="K65" s="516"/>
      <c r="L65" s="238"/>
      <c r="M65" s="239"/>
      <c r="N65" s="240"/>
      <c r="P65" s="517"/>
      <c r="Q65" s="503"/>
      <c r="R65" s="503"/>
      <c r="S65" s="503"/>
      <c r="T65" s="503"/>
      <c r="U65" s="518"/>
      <c r="V65" s="519"/>
      <c r="W65" s="520"/>
      <c r="X65" s="521">
        <f t="shared" si="0"/>
        <v>0</v>
      </c>
      <c r="Y65" s="522"/>
    </row>
    <row r="66" spans="1:44" ht="42.75" customHeight="1" x14ac:dyDescent="0.2">
      <c r="B66" s="244" t="s">
        <v>185</v>
      </c>
      <c r="C66" s="513" t="s">
        <v>318</v>
      </c>
      <c r="D66" s="514"/>
      <c r="E66" s="515"/>
      <c r="F66" s="513"/>
      <c r="G66" s="516"/>
      <c r="H66" s="516"/>
      <c r="I66" s="516"/>
      <c r="J66" s="516"/>
      <c r="K66" s="516"/>
      <c r="L66" s="238"/>
      <c r="M66" s="239"/>
      <c r="N66" s="240"/>
      <c r="P66" s="517"/>
      <c r="Q66" s="503"/>
      <c r="R66" s="503"/>
      <c r="S66" s="503"/>
      <c r="T66" s="503"/>
      <c r="U66" s="518"/>
      <c r="V66" s="519"/>
      <c r="W66" s="520"/>
      <c r="X66" s="521">
        <f t="shared" si="0"/>
        <v>0</v>
      </c>
      <c r="Y66" s="522"/>
    </row>
    <row r="67" spans="1:44" ht="42.75" customHeight="1" x14ac:dyDescent="0.2">
      <c r="B67" s="244" t="s">
        <v>116</v>
      </c>
      <c r="C67" s="513" t="s">
        <v>324</v>
      </c>
      <c r="D67" s="514"/>
      <c r="E67" s="515"/>
      <c r="F67" s="513"/>
      <c r="G67" s="516"/>
      <c r="H67" s="516"/>
      <c r="I67" s="516"/>
      <c r="J67" s="516"/>
      <c r="K67" s="516"/>
      <c r="L67" s="238"/>
      <c r="M67" s="239"/>
      <c r="N67" s="240"/>
      <c r="P67" s="517"/>
      <c r="Q67" s="503"/>
      <c r="R67" s="503"/>
      <c r="S67" s="503"/>
      <c r="T67" s="503"/>
      <c r="U67" s="518"/>
      <c r="V67" s="519"/>
      <c r="W67" s="520"/>
      <c r="X67" s="521">
        <f t="shared" si="0"/>
        <v>0</v>
      </c>
      <c r="Y67" s="522"/>
    </row>
    <row r="68" spans="1:44" ht="7.5" customHeight="1" x14ac:dyDescent="0.2">
      <c r="C68" s="1"/>
      <c r="H68" s="17"/>
      <c r="P68" s="226"/>
      <c r="Q68" s="226"/>
      <c r="R68" s="226"/>
      <c r="X68" s="227"/>
      <c r="Y68" s="227"/>
      <c r="Z68" s="23"/>
      <c r="AA68" s="23"/>
    </row>
    <row r="69" spans="1:44" ht="28.5" customHeight="1" x14ac:dyDescent="0.2">
      <c r="C69" s="1"/>
      <c r="P69" s="226"/>
      <c r="Q69" s="226"/>
      <c r="R69" s="226"/>
      <c r="U69" s="23"/>
      <c r="V69" s="23"/>
      <c r="W69" s="53" t="s">
        <v>117</v>
      </c>
      <c r="X69" s="524">
        <f>SUM(X48:Y67)</f>
        <v>0</v>
      </c>
      <c r="Y69" s="525"/>
      <c r="Z69" s="23"/>
      <c r="AA69" s="23"/>
    </row>
    <row r="70" spans="1:44" ht="7.5" customHeight="1" x14ac:dyDescent="0.2">
      <c r="C70" s="1"/>
      <c r="H70" s="17"/>
      <c r="P70" s="52"/>
      <c r="Q70" s="52"/>
      <c r="R70" s="52"/>
      <c r="Z70" s="23"/>
      <c r="AA70" s="23"/>
    </row>
    <row r="71" spans="1:44" ht="27" customHeight="1" x14ac:dyDescent="0.2">
      <c r="A71" s="174"/>
      <c r="B71" s="498"/>
      <c r="C71" s="498"/>
      <c r="D71" s="498"/>
      <c r="E71" s="498"/>
      <c r="F71" s="498"/>
      <c r="J71" s="23"/>
      <c r="P71" s="23"/>
      <c r="Q71" s="23"/>
      <c r="R71" s="23"/>
      <c r="S71" s="23"/>
      <c r="T71" s="23"/>
      <c r="V71" s="181"/>
      <c r="Z71" s="23"/>
      <c r="AA71" s="23"/>
    </row>
    <row r="72" spans="1:44" ht="17.25" customHeight="1" x14ac:dyDescent="0.2">
      <c r="A72" s="174"/>
      <c r="B72" s="23"/>
      <c r="C72" s="23"/>
      <c r="D72" s="23"/>
      <c r="E72" s="23"/>
      <c r="F72" s="23"/>
      <c r="G72" s="23"/>
      <c r="H72" s="23"/>
      <c r="I72" s="23"/>
      <c r="J72" s="23"/>
      <c r="P72" s="23"/>
      <c r="Q72" s="23"/>
      <c r="R72" s="23"/>
      <c r="S72" s="23"/>
      <c r="T72" s="23"/>
      <c r="U72" s="526"/>
      <c r="V72" s="527"/>
      <c r="W72" s="527"/>
      <c r="X72" s="53"/>
      <c r="Y72" s="54"/>
      <c r="Z72" s="23"/>
      <c r="AA72" s="23"/>
    </row>
    <row r="73" spans="1:44" ht="19.5" customHeight="1" x14ac:dyDescent="0.2">
      <c r="B73" s="37" t="s">
        <v>167</v>
      </c>
      <c r="F73" s="33"/>
      <c r="K73" s="37"/>
      <c r="N73" s="33"/>
      <c r="AF73" s="43"/>
      <c r="AG73" s="43"/>
      <c r="AH73" s="43"/>
      <c r="AI73" s="43"/>
      <c r="AJ73" s="43"/>
      <c r="AK73" s="43"/>
      <c r="AL73" s="43"/>
      <c r="AM73" s="43"/>
      <c r="AN73" s="43"/>
      <c r="AO73" s="43"/>
      <c r="AP73" s="43"/>
      <c r="AQ73" s="43"/>
      <c r="AR73" s="43"/>
    </row>
    <row r="74" spans="1:44" ht="28.5" customHeight="1" x14ac:dyDescent="0.2">
      <c r="A74" s="174"/>
      <c r="B74" s="500" t="s">
        <v>387</v>
      </c>
      <c r="C74" s="500"/>
      <c r="D74" s="500"/>
      <c r="E74" s="500"/>
      <c r="F74" s="500"/>
      <c r="G74" s="500"/>
      <c r="H74" s="500"/>
      <c r="I74" s="500"/>
      <c r="J74" s="500"/>
      <c r="M74" s="214"/>
      <c r="N74" s="28"/>
      <c r="P74" s="23"/>
      <c r="Q74" s="23"/>
      <c r="R74" s="23"/>
      <c r="S74" s="23"/>
      <c r="T74" s="23"/>
      <c r="U74" s="23"/>
      <c r="V74" s="23"/>
      <c r="W74" s="23"/>
      <c r="X74" s="53"/>
      <c r="Y74" s="54"/>
      <c r="Z74" s="23"/>
      <c r="AA74" s="23"/>
    </row>
    <row r="75" spans="1:44" ht="24.75" hidden="1" customHeight="1" x14ac:dyDescent="0.2">
      <c r="A75" s="178"/>
      <c r="B75" s="528" t="s">
        <v>367</v>
      </c>
      <c r="C75" s="529"/>
      <c r="D75" s="529"/>
      <c r="E75" s="529"/>
      <c r="F75" s="529"/>
      <c r="G75" s="529"/>
      <c r="H75" s="529"/>
      <c r="I75" s="529"/>
      <c r="J75" s="530"/>
      <c r="K75" s="33" t="s">
        <v>377</v>
      </c>
      <c r="L75" s="28"/>
      <c r="M75" s="28"/>
      <c r="N75" s="28"/>
      <c r="P75" s="23"/>
      <c r="Q75" s="23"/>
      <c r="R75" s="23"/>
      <c r="S75" s="23"/>
      <c r="T75" s="23"/>
      <c r="U75" s="23"/>
      <c r="V75" s="23"/>
      <c r="W75" s="23"/>
      <c r="X75" s="53"/>
      <c r="Y75" s="54"/>
      <c r="Z75" s="23"/>
      <c r="AA75" s="23"/>
    </row>
    <row r="76" spans="1:44" ht="17.25" customHeight="1" x14ac:dyDescent="0.2">
      <c r="A76" s="174"/>
      <c r="B76" s="24"/>
      <c r="C76" s="24"/>
      <c r="D76" s="24"/>
      <c r="E76" s="24"/>
      <c r="F76" s="8"/>
      <c r="G76" s="24"/>
      <c r="H76" s="24"/>
      <c r="I76" s="24"/>
      <c r="J76" s="23"/>
      <c r="P76" s="23"/>
      <c r="Q76" s="23"/>
      <c r="R76" s="23"/>
      <c r="S76" s="23"/>
      <c r="T76" s="23"/>
      <c r="U76" s="23"/>
      <c r="V76" s="23"/>
      <c r="W76" s="23"/>
      <c r="X76" s="53"/>
      <c r="Y76" s="54"/>
      <c r="Z76" s="23"/>
      <c r="AA76" s="23"/>
    </row>
    <row r="77" spans="1:44" ht="17.25" customHeight="1" x14ac:dyDescent="0.2">
      <c r="A77" s="174"/>
      <c r="E77" s="531"/>
      <c r="F77" s="531"/>
      <c r="G77" s="531"/>
      <c r="H77" s="531"/>
      <c r="I77" s="531"/>
      <c r="J77" s="23"/>
      <c r="K77" s="33"/>
      <c r="P77" s="23"/>
      <c r="Q77" s="23"/>
      <c r="R77" s="23"/>
      <c r="S77" s="23"/>
      <c r="T77" s="23"/>
      <c r="U77" s="23"/>
      <c r="V77" s="23"/>
      <c r="W77" s="23"/>
      <c r="X77" s="53"/>
      <c r="Y77" s="54"/>
      <c r="AA77" s="23"/>
      <c r="AB77" s="23"/>
    </row>
    <row r="78" spans="1:44" ht="8.25" customHeight="1" x14ac:dyDescent="0.2">
      <c r="A78" s="174"/>
      <c r="J78" s="23"/>
      <c r="P78" s="23"/>
      <c r="Q78" s="23"/>
      <c r="R78" s="23"/>
      <c r="S78" s="23"/>
      <c r="T78" s="23"/>
      <c r="U78" s="23"/>
      <c r="V78" s="23"/>
      <c r="W78" s="23"/>
      <c r="X78" s="53"/>
      <c r="Y78" s="54"/>
      <c r="AA78" s="23"/>
      <c r="AB78" s="23"/>
    </row>
    <row r="79" spans="1:44" ht="27.75" customHeight="1" x14ac:dyDescent="0.2">
      <c r="A79" s="174"/>
      <c r="B79" s="246" t="s">
        <v>678</v>
      </c>
      <c r="C79" s="50"/>
      <c r="D79" s="50"/>
      <c r="L79" s="550" t="s">
        <v>360</v>
      </c>
      <c r="M79" s="551"/>
      <c r="N79" s="552"/>
      <c r="P79" s="23"/>
      <c r="Q79" s="23"/>
      <c r="R79" s="23"/>
      <c r="S79" s="23"/>
      <c r="T79" s="23"/>
      <c r="U79" s="23"/>
      <c r="V79" s="23"/>
      <c r="W79" s="23"/>
      <c r="X79" s="53"/>
      <c r="Y79" s="54"/>
      <c r="Z79" s="23"/>
      <c r="AA79" s="23"/>
    </row>
    <row r="80" spans="1:44" ht="49.5" customHeight="1" x14ac:dyDescent="0.2">
      <c r="A80" s="174"/>
      <c r="B80" s="559" t="s">
        <v>679</v>
      </c>
      <c r="C80" s="560"/>
      <c r="D80" s="560"/>
      <c r="E80" s="560"/>
      <c r="F80" s="560"/>
      <c r="G80" s="560"/>
      <c r="H80" s="560"/>
      <c r="I80" s="560"/>
      <c r="J80" s="560"/>
      <c r="L80" s="553"/>
      <c r="M80" s="554"/>
      <c r="N80" s="555"/>
      <c r="P80" s="23"/>
      <c r="Q80" s="23"/>
      <c r="R80" s="23"/>
      <c r="S80" s="23"/>
      <c r="T80" s="23"/>
      <c r="U80" s="23"/>
      <c r="V80" s="23"/>
      <c r="W80" s="23"/>
      <c r="X80" s="53"/>
      <c r="Y80" s="54"/>
      <c r="Z80" s="23"/>
      <c r="AA80" s="23"/>
    </row>
    <row r="81" spans="1:34" ht="17.25" customHeight="1" x14ac:dyDescent="0.2">
      <c r="A81" s="174"/>
      <c r="B81" s="500"/>
      <c r="C81" s="500"/>
      <c r="D81" s="500"/>
      <c r="F81" s="49"/>
      <c r="G81" s="49"/>
      <c r="H81" s="49"/>
      <c r="I81" s="49"/>
      <c r="J81" s="23"/>
      <c r="L81" s="556"/>
      <c r="M81" s="557"/>
      <c r="N81" s="558"/>
      <c r="P81" s="23"/>
      <c r="Q81" s="23"/>
      <c r="R81" s="23"/>
      <c r="S81" s="23"/>
      <c r="T81" s="23"/>
      <c r="U81" s="23"/>
      <c r="V81" s="23"/>
      <c r="W81" s="23"/>
      <c r="X81" s="53"/>
      <c r="Y81" s="54"/>
      <c r="Z81" s="23"/>
      <c r="AA81" s="23"/>
    </row>
    <row r="82" spans="1:34" ht="25.5" hidden="1" customHeight="1" x14ac:dyDescent="0.2">
      <c r="A82" s="174"/>
      <c r="B82" s="174"/>
      <c r="C82" s="174"/>
      <c r="D82" s="174"/>
      <c r="E82" s="174"/>
      <c r="F82" s="174"/>
      <c r="G82" s="174"/>
      <c r="H82" s="174"/>
      <c r="I82" s="174"/>
      <c r="J82" s="174"/>
      <c r="K82" s="174"/>
      <c r="L82" s="42"/>
      <c r="M82" s="42"/>
      <c r="N82" s="42"/>
      <c r="O82" s="94"/>
      <c r="P82" s="33"/>
      <c r="Q82" s="23"/>
      <c r="R82" s="23"/>
      <c r="S82" s="23"/>
      <c r="T82" s="23"/>
      <c r="U82" s="23"/>
      <c r="V82" s="23"/>
      <c r="W82" s="23"/>
      <c r="X82" s="53"/>
      <c r="Y82" s="54"/>
      <c r="Z82" s="23"/>
      <c r="AA82" s="23"/>
    </row>
    <row r="83" spans="1:34" ht="18.75" customHeight="1" x14ac:dyDescent="0.2">
      <c r="A83" s="174"/>
      <c r="B83" s="561" t="s">
        <v>376</v>
      </c>
      <c r="C83" s="562"/>
      <c r="D83" s="562"/>
      <c r="E83" s="562"/>
      <c r="F83" s="562"/>
      <c r="G83" s="562"/>
      <c r="H83" s="562"/>
      <c r="I83" s="562"/>
      <c r="J83" s="562"/>
      <c r="L83" s="42"/>
      <c r="M83" s="42"/>
      <c r="N83" s="42"/>
      <c r="O83" s="94"/>
      <c r="P83" s="94"/>
      <c r="Q83" s="23"/>
      <c r="R83" s="23"/>
      <c r="S83" s="23"/>
      <c r="T83" s="23"/>
      <c r="U83" s="23"/>
      <c r="V83" s="23"/>
      <c r="W83" s="23"/>
      <c r="X83" s="53"/>
      <c r="Y83" s="54"/>
      <c r="Z83" s="23"/>
      <c r="AA83" s="23"/>
    </row>
    <row r="84" spans="1:34" ht="25.5" customHeight="1" x14ac:dyDescent="0.2">
      <c r="A84" s="174"/>
      <c r="B84" s="532" t="s">
        <v>380</v>
      </c>
      <c r="C84" s="533"/>
      <c r="D84" s="533"/>
      <c r="E84" s="533"/>
      <c r="F84" s="533"/>
      <c r="G84" s="533"/>
      <c r="H84" s="533"/>
      <c r="I84" s="533"/>
      <c r="J84" s="534"/>
      <c r="L84" s="42"/>
      <c r="M84" s="42"/>
      <c r="N84" s="42"/>
      <c r="O84" s="94"/>
      <c r="P84" s="94"/>
      <c r="Q84" s="23"/>
      <c r="R84" s="23"/>
      <c r="S84" s="23"/>
      <c r="T84" s="23"/>
      <c r="U84" s="23"/>
      <c r="V84" s="23"/>
      <c r="W84" s="23"/>
      <c r="X84" s="53"/>
      <c r="Y84" s="54"/>
      <c r="Z84" s="23"/>
      <c r="AA84" s="23"/>
    </row>
    <row r="85" spans="1:34" ht="17.25" customHeight="1" x14ac:dyDescent="0.2">
      <c r="A85" s="174"/>
      <c r="B85" s="535"/>
      <c r="C85" s="536"/>
      <c r="D85" s="536"/>
      <c r="E85" s="536"/>
      <c r="F85" s="536"/>
      <c r="G85" s="536"/>
      <c r="H85" s="536"/>
      <c r="I85" s="536"/>
      <c r="J85" s="537"/>
      <c r="K85" s="538"/>
      <c r="L85" s="540"/>
      <c r="M85" s="464"/>
      <c r="N85" s="464"/>
      <c r="P85" s="23"/>
      <c r="Q85" s="23"/>
      <c r="R85" s="23"/>
      <c r="S85" s="23"/>
      <c r="T85" s="23"/>
      <c r="U85" s="23"/>
      <c r="V85" s="23"/>
      <c r="W85" s="23"/>
      <c r="X85" s="53"/>
      <c r="Y85" s="54"/>
      <c r="Z85" s="23"/>
      <c r="AA85" s="23"/>
    </row>
    <row r="86" spans="1:34" ht="17.25" customHeight="1" x14ac:dyDescent="0.2">
      <c r="A86" s="174"/>
      <c r="B86" s="218"/>
      <c r="K86" s="538"/>
      <c r="L86" s="540"/>
      <c r="M86" s="464"/>
      <c r="N86" s="464"/>
      <c r="P86" s="23"/>
      <c r="Q86" s="23"/>
      <c r="R86" s="23"/>
      <c r="S86" s="23"/>
      <c r="T86" s="23"/>
      <c r="U86" s="23"/>
      <c r="V86" s="23"/>
      <c r="W86" s="23"/>
      <c r="X86" s="53"/>
      <c r="Y86" s="54"/>
      <c r="Z86" s="23"/>
      <c r="AA86" s="23"/>
    </row>
    <row r="87" spans="1:34" ht="20.25" customHeight="1" x14ac:dyDescent="0.2">
      <c r="A87" s="174"/>
      <c r="B87" s="498" t="s">
        <v>168</v>
      </c>
      <c r="C87" s="498"/>
      <c r="D87" s="498"/>
      <c r="E87" s="498"/>
      <c r="F87" s="498"/>
      <c r="G87" s="33"/>
      <c r="J87" s="23"/>
      <c r="K87" s="538"/>
      <c r="L87" s="464"/>
      <c r="M87" s="464"/>
      <c r="N87" s="464"/>
      <c r="P87" s="37" t="s">
        <v>34</v>
      </c>
      <c r="X87" s="53"/>
      <c r="Y87" s="54"/>
      <c r="Z87" s="23"/>
      <c r="AA87" s="23"/>
    </row>
    <row r="88" spans="1:34" ht="15.75" customHeight="1" x14ac:dyDescent="0.2">
      <c r="A88" s="174"/>
      <c r="B88" s="541" t="s">
        <v>364</v>
      </c>
      <c r="C88" s="541"/>
      <c r="D88" s="541"/>
      <c r="E88" s="542"/>
      <c r="F88" s="183"/>
      <c r="G88" s="8"/>
      <c r="H88" s="8"/>
      <c r="I88" s="8"/>
      <c r="J88" s="23"/>
      <c r="K88" s="539"/>
      <c r="L88" s="184"/>
      <c r="M88" s="182"/>
      <c r="N88" s="180"/>
      <c r="P88" s="19"/>
      <c r="X88" s="53"/>
      <c r="Y88" s="54"/>
      <c r="Z88" s="23"/>
      <c r="AA88" s="23"/>
    </row>
    <row r="89" spans="1:34" ht="99" customHeight="1" x14ac:dyDescent="0.2">
      <c r="A89" s="174"/>
      <c r="B89" s="543" t="s">
        <v>658</v>
      </c>
      <c r="C89" s="544"/>
      <c r="D89" s="545" t="s">
        <v>657</v>
      </c>
      <c r="E89" s="546"/>
      <c r="F89" s="546"/>
      <c r="G89" s="547"/>
      <c r="H89" s="545" t="s">
        <v>366</v>
      </c>
      <c r="I89" s="548"/>
      <c r="J89" s="548"/>
      <c r="K89" s="548"/>
      <c r="L89" s="548"/>
      <c r="M89" s="548"/>
      <c r="N89" s="549"/>
      <c r="P89" s="224" t="s">
        <v>656</v>
      </c>
      <c r="Q89" s="571" t="s">
        <v>655</v>
      </c>
      <c r="R89" s="572"/>
      <c r="S89" s="572"/>
      <c r="T89" s="572"/>
      <c r="U89" s="572"/>
      <c r="V89" s="572"/>
      <c r="W89" s="572"/>
      <c r="X89" s="573"/>
      <c r="Y89" s="92"/>
      <c r="Z89" s="91"/>
      <c r="AA89" s="93"/>
      <c r="AB89" s="93"/>
    </row>
    <row r="90" spans="1:34" ht="34.5" customHeight="1" x14ac:dyDescent="0.2">
      <c r="A90" s="174"/>
      <c r="B90" s="563" t="s">
        <v>389</v>
      </c>
      <c r="C90" s="564"/>
      <c r="D90" s="565"/>
      <c r="E90" s="566"/>
      <c r="F90" s="566"/>
      <c r="G90" s="567"/>
      <c r="H90" s="568"/>
      <c r="I90" s="566"/>
      <c r="J90" s="566"/>
      <c r="K90" s="566"/>
      <c r="L90" s="566"/>
      <c r="M90" s="566"/>
      <c r="N90" s="567"/>
      <c r="O90" s="59"/>
      <c r="P90" s="225"/>
      <c r="Q90" s="569"/>
      <c r="R90" s="569"/>
      <c r="S90" s="569"/>
      <c r="T90" s="569"/>
      <c r="U90" s="569"/>
      <c r="V90" s="569"/>
      <c r="W90" s="569"/>
      <c r="X90" s="570"/>
      <c r="Y90" s="59"/>
      <c r="Z90" s="59"/>
      <c r="AA90" s="59" t="b">
        <f>IF(LEFT(B90,4)="Välj",FALSE,TRUE)</f>
        <v>0</v>
      </c>
      <c r="AB90" s="59" t="b">
        <f>IF(P90="Ja",TRUE,FALSE)</f>
        <v>0</v>
      </c>
      <c r="AH90" s="50" t="b">
        <f>AA90=AB90</f>
        <v>1</v>
      </c>
    </row>
    <row r="91" spans="1:34" ht="32.25" customHeight="1" x14ac:dyDescent="0.2">
      <c r="A91" s="174"/>
      <c r="B91" s="563" t="s">
        <v>389</v>
      </c>
      <c r="C91" s="564"/>
      <c r="D91" s="565"/>
      <c r="E91" s="566"/>
      <c r="F91" s="566"/>
      <c r="G91" s="567"/>
      <c r="H91" s="568"/>
      <c r="I91" s="566"/>
      <c r="J91" s="566"/>
      <c r="K91" s="566"/>
      <c r="L91" s="566"/>
      <c r="M91" s="566"/>
      <c r="N91" s="567"/>
      <c r="O91" s="59"/>
      <c r="P91" s="225"/>
      <c r="Q91" s="569"/>
      <c r="R91" s="569"/>
      <c r="S91" s="569"/>
      <c r="T91" s="569"/>
      <c r="U91" s="569"/>
      <c r="V91" s="569"/>
      <c r="W91" s="569"/>
      <c r="X91" s="570"/>
      <c r="Y91" s="59"/>
      <c r="Z91" s="59"/>
      <c r="AA91" s="59" t="b">
        <f t="shared" ref="AA91:AA109" si="1">IF(LEFT(B91,4)="Välj",FALSE,TRUE)</f>
        <v>0</v>
      </c>
      <c r="AB91" s="59" t="b">
        <f t="shared" ref="AB91:AB109" si="2">IF(P91="Ja",TRUE,FALSE)</f>
        <v>0</v>
      </c>
      <c r="AH91" s="50" t="b">
        <f t="shared" ref="AH91:AH109" si="3">AA91=AB91</f>
        <v>1</v>
      </c>
    </row>
    <row r="92" spans="1:34" ht="32.25" customHeight="1" x14ac:dyDescent="0.2">
      <c r="A92" s="174"/>
      <c r="B92" s="563" t="s">
        <v>389</v>
      </c>
      <c r="C92" s="564"/>
      <c r="D92" s="565"/>
      <c r="E92" s="566"/>
      <c r="F92" s="566"/>
      <c r="G92" s="567"/>
      <c r="H92" s="568"/>
      <c r="I92" s="566"/>
      <c r="J92" s="566"/>
      <c r="K92" s="566"/>
      <c r="L92" s="566"/>
      <c r="M92" s="566"/>
      <c r="N92" s="567"/>
      <c r="O92" s="59"/>
      <c r="P92" s="225"/>
      <c r="Q92" s="569"/>
      <c r="R92" s="569"/>
      <c r="S92" s="569"/>
      <c r="T92" s="569"/>
      <c r="U92" s="569"/>
      <c r="V92" s="569"/>
      <c r="W92" s="569"/>
      <c r="X92" s="570"/>
      <c r="Y92" s="59"/>
      <c r="Z92" s="59"/>
      <c r="AA92" s="59" t="b">
        <f t="shared" si="1"/>
        <v>0</v>
      </c>
      <c r="AB92" s="59" t="b">
        <f t="shared" si="2"/>
        <v>0</v>
      </c>
      <c r="AH92" s="50" t="b">
        <f t="shared" si="3"/>
        <v>1</v>
      </c>
    </row>
    <row r="93" spans="1:34" ht="32.25" customHeight="1" x14ac:dyDescent="0.2">
      <c r="A93" s="174"/>
      <c r="B93" s="563" t="s">
        <v>389</v>
      </c>
      <c r="C93" s="564"/>
      <c r="D93" s="565"/>
      <c r="E93" s="566"/>
      <c r="F93" s="566"/>
      <c r="G93" s="567"/>
      <c r="H93" s="568"/>
      <c r="I93" s="566"/>
      <c r="J93" s="566"/>
      <c r="K93" s="566"/>
      <c r="L93" s="566"/>
      <c r="M93" s="566"/>
      <c r="N93" s="567"/>
      <c r="O93" s="59"/>
      <c r="P93" s="225"/>
      <c r="Q93" s="569"/>
      <c r="R93" s="569"/>
      <c r="S93" s="569"/>
      <c r="T93" s="569"/>
      <c r="U93" s="569"/>
      <c r="V93" s="569"/>
      <c r="W93" s="569"/>
      <c r="X93" s="570"/>
      <c r="Y93" s="59"/>
      <c r="Z93" s="59"/>
      <c r="AA93" s="59" t="b">
        <f t="shared" si="1"/>
        <v>0</v>
      </c>
      <c r="AB93" s="59" t="b">
        <f t="shared" si="2"/>
        <v>0</v>
      </c>
      <c r="AH93" s="50" t="b">
        <f t="shared" si="3"/>
        <v>1</v>
      </c>
    </row>
    <row r="94" spans="1:34" ht="32.25" customHeight="1" x14ac:dyDescent="0.2">
      <c r="A94" s="174"/>
      <c r="B94" s="563" t="s">
        <v>389</v>
      </c>
      <c r="C94" s="564"/>
      <c r="D94" s="565"/>
      <c r="E94" s="566"/>
      <c r="F94" s="566"/>
      <c r="G94" s="567"/>
      <c r="H94" s="568"/>
      <c r="I94" s="566"/>
      <c r="J94" s="566"/>
      <c r="K94" s="566"/>
      <c r="L94" s="566"/>
      <c r="M94" s="566"/>
      <c r="N94" s="567"/>
      <c r="O94" s="59"/>
      <c r="P94" s="225"/>
      <c r="Q94" s="569"/>
      <c r="R94" s="569"/>
      <c r="S94" s="569"/>
      <c r="T94" s="569"/>
      <c r="U94" s="569"/>
      <c r="V94" s="569"/>
      <c r="W94" s="569"/>
      <c r="X94" s="570"/>
      <c r="Y94" s="59"/>
      <c r="Z94" s="59"/>
      <c r="AA94" s="59" t="b">
        <f t="shared" si="1"/>
        <v>0</v>
      </c>
      <c r="AB94" s="59" t="b">
        <f t="shared" si="2"/>
        <v>0</v>
      </c>
      <c r="AH94" s="50" t="b">
        <f t="shared" si="3"/>
        <v>1</v>
      </c>
    </row>
    <row r="95" spans="1:34" ht="32.25" customHeight="1" x14ac:dyDescent="0.2">
      <c r="A95" s="174"/>
      <c r="B95" s="563" t="s">
        <v>389</v>
      </c>
      <c r="C95" s="564"/>
      <c r="D95" s="565"/>
      <c r="E95" s="566"/>
      <c r="F95" s="566"/>
      <c r="G95" s="567"/>
      <c r="H95" s="568"/>
      <c r="I95" s="566"/>
      <c r="J95" s="566"/>
      <c r="K95" s="566"/>
      <c r="L95" s="566"/>
      <c r="M95" s="566"/>
      <c r="N95" s="567"/>
      <c r="O95" s="197"/>
      <c r="P95" s="225"/>
      <c r="Q95" s="569"/>
      <c r="R95" s="569"/>
      <c r="S95" s="569"/>
      <c r="T95" s="569"/>
      <c r="U95" s="569"/>
      <c r="V95" s="569"/>
      <c r="W95" s="569"/>
      <c r="X95" s="570"/>
      <c r="Y95" s="59"/>
      <c r="Z95" s="59"/>
      <c r="AA95" s="59" t="b">
        <f t="shared" si="1"/>
        <v>0</v>
      </c>
      <c r="AB95" s="59" t="b">
        <f t="shared" si="2"/>
        <v>0</v>
      </c>
      <c r="AH95" s="50" t="b">
        <f t="shared" si="3"/>
        <v>1</v>
      </c>
    </row>
    <row r="96" spans="1:34" ht="32.25" customHeight="1" x14ac:dyDescent="0.2">
      <c r="A96" s="174"/>
      <c r="B96" s="563" t="s">
        <v>389</v>
      </c>
      <c r="C96" s="564"/>
      <c r="D96" s="565"/>
      <c r="E96" s="566"/>
      <c r="F96" s="566"/>
      <c r="G96" s="567"/>
      <c r="H96" s="568"/>
      <c r="I96" s="566"/>
      <c r="J96" s="566"/>
      <c r="K96" s="566"/>
      <c r="L96" s="566"/>
      <c r="M96" s="566"/>
      <c r="N96" s="567"/>
      <c r="O96" s="59"/>
      <c r="P96" s="225"/>
      <c r="Q96" s="569"/>
      <c r="R96" s="569"/>
      <c r="S96" s="569"/>
      <c r="T96" s="569"/>
      <c r="U96" s="569"/>
      <c r="V96" s="569"/>
      <c r="W96" s="569"/>
      <c r="X96" s="570"/>
      <c r="Y96" s="59"/>
      <c r="Z96" s="59"/>
      <c r="AA96" s="59" t="b">
        <f t="shared" si="1"/>
        <v>0</v>
      </c>
      <c r="AB96" s="59" t="b">
        <f t="shared" si="2"/>
        <v>0</v>
      </c>
      <c r="AH96" s="50" t="b">
        <f t="shared" si="3"/>
        <v>1</v>
      </c>
    </row>
    <row r="97" spans="1:34" ht="32.25" customHeight="1" x14ac:dyDescent="0.2">
      <c r="A97" s="174"/>
      <c r="B97" s="563" t="s">
        <v>389</v>
      </c>
      <c r="C97" s="564"/>
      <c r="D97" s="565"/>
      <c r="E97" s="566"/>
      <c r="F97" s="566"/>
      <c r="G97" s="567"/>
      <c r="H97" s="568"/>
      <c r="I97" s="566"/>
      <c r="J97" s="566"/>
      <c r="K97" s="566"/>
      <c r="L97" s="566"/>
      <c r="M97" s="566"/>
      <c r="N97" s="567"/>
      <c r="O97" s="59"/>
      <c r="P97" s="225"/>
      <c r="Q97" s="569"/>
      <c r="R97" s="569"/>
      <c r="S97" s="569"/>
      <c r="T97" s="569"/>
      <c r="U97" s="569"/>
      <c r="V97" s="569"/>
      <c r="W97" s="569"/>
      <c r="X97" s="570"/>
      <c r="Y97" s="59"/>
      <c r="Z97" s="59"/>
      <c r="AA97" s="59" t="b">
        <f t="shared" si="1"/>
        <v>0</v>
      </c>
      <c r="AB97" s="59" t="b">
        <f t="shared" si="2"/>
        <v>0</v>
      </c>
      <c r="AH97" s="50" t="b">
        <f t="shared" si="3"/>
        <v>1</v>
      </c>
    </row>
    <row r="98" spans="1:34" ht="32.25" customHeight="1" x14ac:dyDescent="0.2">
      <c r="A98" s="174"/>
      <c r="B98" s="563" t="s">
        <v>389</v>
      </c>
      <c r="C98" s="564"/>
      <c r="D98" s="565"/>
      <c r="E98" s="566"/>
      <c r="F98" s="566"/>
      <c r="G98" s="567"/>
      <c r="H98" s="568"/>
      <c r="I98" s="566"/>
      <c r="J98" s="566"/>
      <c r="K98" s="566"/>
      <c r="L98" s="566"/>
      <c r="M98" s="566"/>
      <c r="N98" s="567"/>
      <c r="O98" s="59"/>
      <c r="P98" s="225"/>
      <c r="Q98" s="569"/>
      <c r="R98" s="569"/>
      <c r="S98" s="569"/>
      <c r="T98" s="569"/>
      <c r="U98" s="569"/>
      <c r="V98" s="569"/>
      <c r="W98" s="569"/>
      <c r="X98" s="570"/>
      <c r="Y98" s="59"/>
      <c r="Z98" s="59"/>
      <c r="AA98" s="59" t="b">
        <f t="shared" si="1"/>
        <v>0</v>
      </c>
      <c r="AB98" s="59" t="b">
        <f t="shared" si="2"/>
        <v>0</v>
      </c>
      <c r="AH98" s="50" t="b">
        <f t="shared" si="3"/>
        <v>1</v>
      </c>
    </row>
    <row r="99" spans="1:34" ht="32.25" customHeight="1" x14ac:dyDescent="0.2">
      <c r="A99" s="174"/>
      <c r="B99" s="563" t="s">
        <v>389</v>
      </c>
      <c r="C99" s="564"/>
      <c r="D99" s="565"/>
      <c r="E99" s="566"/>
      <c r="F99" s="566"/>
      <c r="G99" s="567"/>
      <c r="H99" s="568"/>
      <c r="I99" s="566"/>
      <c r="J99" s="566"/>
      <c r="K99" s="566"/>
      <c r="L99" s="566"/>
      <c r="M99" s="566"/>
      <c r="N99" s="567"/>
      <c r="O99" s="59"/>
      <c r="P99" s="225"/>
      <c r="Q99" s="569"/>
      <c r="R99" s="569"/>
      <c r="S99" s="569"/>
      <c r="T99" s="569"/>
      <c r="U99" s="569"/>
      <c r="V99" s="569"/>
      <c r="W99" s="569"/>
      <c r="X99" s="570"/>
      <c r="Y99" s="59"/>
      <c r="Z99" s="59"/>
      <c r="AA99" s="59" t="b">
        <f t="shared" si="1"/>
        <v>0</v>
      </c>
      <c r="AB99" s="59" t="b">
        <f t="shared" si="2"/>
        <v>0</v>
      </c>
      <c r="AH99" s="50" t="b">
        <f t="shared" si="3"/>
        <v>1</v>
      </c>
    </row>
    <row r="100" spans="1:34" ht="32.25" customHeight="1" x14ac:dyDescent="0.2">
      <c r="A100" s="174"/>
      <c r="B100" s="563" t="s">
        <v>389</v>
      </c>
      <c r="C100" s="564"/>
      <c r="D100" s="565"/>
      <c r="E100" s="566"/>
      <c r="F100" s="566"/>
      <c r="G100" s="567"/>
      <c r="H100" s="568"/>
      <c r="I100" s="566"/>
      <c r="J100" s="566"/>
      <c r="K100" s="566"/>
      <c r="L100" s="566"/>
      <c r="M100" s="566"/>
      <c r="N100" s="567"/>
      <c r="O100" s="59"/>
      <c r="P100" s="225"/>
      <c r="Q100" s="569"/>
      <c r="R100" s="569"/>
      <c r="S100" s="569"/>
      <c r="T100" s="569"/>
      <c r="U100" s="569"/>
      <c r="V100" s="569"/>
      <c r="W100" s="569"/>
      <c r="X100" s="570"/>
      <c r="Y100" s="59"/>
      <c r="Z100" s="59"/>
      <c r="AA100" s="59" t="b">
        <f t="shared" si="1"/>
        <v>0</v>
      </c>
      <c r="AB100" s="59" t="b">
        <f t="shared" si="2"/>
        <v>0</v>
      </c>
      <c r="AH100" s="50" t="b">
        <f t="shared" si="3"/>
        <v>1</v>
      </c>
    </row>
    <row r="101" spans="1:34" ht="32.25" customHeight="1" x14ac:dyDescent="0.2">
      <c r="A101" s="174"/>
      <c r="B101" s="563" t="s">
        <v>389</v>
      </c>
      <c r="C101" s="564"/>
      <c r="D101" s="565"/>
      <c r="E101" s="566"/>
      <c r="F101" s="566"/>
      <c r="G101" s="567"/>
      <c r="H101" s="568"/>
      <c r="I101" s="566"/>
      <c r="J101" s="566"/>
      <c r="K101" s="566"/>
      <c r="L101" s="566"/>
      <c r="M101" s="566"/>
      <c r="N101" s="567"/>
      <c r="O101" s="59"/>
      <c r="P101" s="225"/>
      <c r="Q101" s="569"/>
      <c r="R101" s="569"/>
      <c r="S101" s="569"/>
      <c r="T101" s="569"/>
      <c r="U101" s="569"/>
      <c r="V101" s="569"/>
      <c r="W101" s="569"/>
      <c r="X101" s="570"/>
      <c r="Y101" s="59"/>
      <c r="Z101" s="59"/>
      <c r="AA101" s="59" t="b">
        <f t="shared" si="1"/>
        <v>0</v>
      </c>
      <c r="AB101" s="59" t="b">
        <f t="shared" si="2"/>
        <v>0</v>
      </c>
      <c r="AH101" s="50" t="b">
        <f t="shared" si="3"/>
        <v>1</v>
      </c>
    </row>
    <row r="102" spans="1:34" ht="32.25" customHeight="1" x14ac:dyDescent="0.2">
      <c r="A102" s="174"/>
      <c r="B102" s="563" t="s">
        <v>389</v>
      </c>
      <c r="C102" s="564"/>
      <c r="D102" s="565"/>
      <c r="E102" s="566"/>
      <c r="F102" s="566"/>
      <c r="G102" s="567"/>
      <c r="H102" s="568"/>
      <c r="I102" s="566"/>
      <c r="J102" s="566"/>
      <c r="K102" s="566"/>
      <c r="L102" s="566"/>
      <c r="M102" s="566"/>
      <c r="N102" s="567"/>
      <c r="O102" s="59"/>
      <c r="P102" s="225"/>
      <c r="Q102" s="569"/>
      <c r="R102" s="569"/>
      <c r="S102" s="569"/>
      <c r="T102" s="569"/>
      <c r="U102" s="569"/>
      <c r="V102" s="569"/>
      <c r="W102" s="569"/>
      <c r="X102" s="570"/>
      <c r="Y102" s="59"/>
      <c r="Z102" s="59"/>
      <c r="AA102" s="59" t="b">
        <f t="shared" si="1"/>
        <v>0</v>
      </c>
      <c r="AB102" s="59" t="b">
        <f t="shared" si="2"/>
        <v>0</v>
      </c>
      <c r="AH102" s="50" t="b">
        <f t="shared" si="3"/>
        <v>1</v>
      </c>
    </row>
    <row r="103" spans="1:34" ht="32.25" customHeight="1" x14ac:dyDescent="0.2">
      <c r="A103" s="174"/>
      <c r="B103" s="563" t="s">
        <v>389</v>
      </c>
      <c r="C103" s="564"/>
      <c r="D103" s="565"/>
      <c r="E103" s="566"/>
      <c r="F103" s="566"/>
      <c r="G103" s="567"/>
      <c r="H103" s="568"/>
      <c r="I103" s="566"/>
      <c r="J103" s="566"/>
      <c r="K103" s="566"/>
      <c r="L103" s="566"/>
      <c r="M103" s="566"/>
      <c r="N103" s="567"/>
      <c r="O103" s="59"/>
      <c r="P103" s="225"/>
      <c r="Q103" s="569"/>
      <c r="R103" s="569"/>
      <c r="S103" s="569"/>
      <c r="T103" s="569"/>
      <c r="U103" s="569"/>
      <c r="V103" s="569"/>
      <c r="W103" s="569"/>
      <c r="X103" s="570"/>
      <c r="Y103" s="59"/>
      <c r="Z103" s="59"/>
      <c r="AA103" s="59" t="b">
        <f t="shared" si="1"/>
        <v>0</v>
      </c>
      <c r="AB103" s="59" t="b">
        <f t="shared" si="2"/>
        <v>0</v>
      </c>
      <c r="AH103" s="50" t="b">
        <f t="shared" si="3"/>
        <v>1</v>
      </c>
    </row>
    <row r="104" spans="1:34" ht="32.25" customHeight="1" x14ac:dyDescent="0.2">
      <c r="A104" s="174"/>
      <c r="B104" s="563" t="s">
        <v>389</v>
      </c>
      <c r="C104" s="564"/>
      <c r="D104" s="565"/>
      <c r="E104" s="566"/>
      <c r="F104" s="566"/>
      <c r="G104" s="567"/>
      <c r="H104" s="568"/>
      <c r="I104" s="566"/>
      <c r="J104" s="566"/>
      <c r="K104" s="566"/>
      <c r="L104" s="566"/>
      <c r="M104" s="566"/>
      <c r="N104" s="567"/>
      <c r="O104" s="197"/>
      <c r="P104" s="225"/>
      <c r="Q104" s="569"/>
      <c r="R104" s="569"/>
      <c r="S104" s="569"/>
      <c r="T104" s="569"/>
      <c r="U104" s="569"/>
      <c r="V104" s="569"/>
      <c r="W104" s="569"/>
      <c r="X104" s="570"/>
      <c r="Y104" s="59"/>
      <c r="Z104" s="59"/>
      <c r="AA104" s="59" t="b">
        <f t="shared" si="1"/>
        <v>0</v>
      </c>
      <c r="AB104" s="59" t="b">
        <f t="shared" si="2"/>
        <v>0</v>
      </c>
      <c r="AH104" s="50" t="b">
        <f t="shared" si="3"/>
        <v>1</v>
      </c>
    </row>
    <row r="105" spans="1:34" ht="32.25" customHeight="1" x14ac:dyDescent="0.2">
      <c r="A105" s="174"/>
      <c r="B105" s="563" t="s">
        <v>389</v>
      </c>
      <c r="C105" s="564"/>
      <c r="D105" s="565"/>
      <c r="E105" s="566"/>
      <c r="F105" s="566"/>
      <c r="G105" s="567"/>
      <c r="H105" s="568"/>
      <c r="I105" s="566"/>
      <c r="J105" s="566"/>
      <c r="K105" s="566"/>
      <c r="L105" s="566"/>
      <c r="M105" s="566"/>
      <c r="N105" s="567"/>
      <c r="O105" s="59"/>
      <c r="P105" s="225"/>
      <c r="Q105" s="569"/>
      <c r="R105" s="569"/>
      <c r="S105" s="569"/>
      <c r="T105" s="569"/>
      <c r="U105" s="569"/>
      <c r="V105" s="569"/>
      <c r="W105" s="569"/>
      <c r="X105" s="570"/>
      <c r="Y105" s="59"/>
      <c r="Z105" s="59"/>
      <c r="AA105" s="59" t="b">
        <f t="shared" si="1"/>
        <v>0</v>
      </c>
      <c r="AB105" s="59" t="b">
        <f t="shared" si="2"/>
        <v>0</v>
      </c>
      <c r="AH105" s="50" t="b">
        <f t="shared" si="3"/>
        <v>1</v>
      </c>
    </row>
    <row r="106" spans="1:34" ht="32.25" customHeight="1" x14ac:dyDescent="0.2">
      <c r="A106" s="174"/>
      <c r="B106" s="563" t="s">
        <v>389</v>
      </c>
      <c r="C106" s="564"/>
      <c r="D106" s="565"/>
      <c r="E106" s="566"/>
      <c r="F106" s="566"/>
      <c r="G106" s="567"/>
      <c r="H106" s="568"/>
      <c r="I106" s="566"/>
      <c r="J106" s="566"/>
      <c r="K106" s="566"/>
      <c r="L106" s="566"/>
      <c r="M106" s="566"/>
      <c r="N106" s="567"/>
      <c r="O106" s="59"/>
      <c r="P106" s="225"/>
      <c r="Q106" s="569"/>
      <c r="R106" s="569"/>
      <c r="S106" s="569"/>
      <c r="T106" s="569"/>
      <c r="U106" s="569"/>
      <c r="V106" s="569"/>
      <c r="W106" s="569"/>
      <c r="X106" s="570"/>
      <c r="Y106" s="59"/>
      <c r="Z106" s="59"/>
      <c r="AA106" s="59" t="b">
        <f t="shared" si="1"/>
        <v>0</v>
      </c>
      <c r="AB106" s="59" t="b">
        <f t="shared" si="2"/>
        <v>0</v>
      </c>
      <c r="AH106" s="50" t="b">
        <f t="shared" si="3"/>
        <v>1</v>
      </c>
    </row>
    <row r="107" spans="1:34" ht="32.25" customHeight="1" x14ac:dyDescent="0.2">
      <c r="A107" s="174"/>
      <c r="B107" s="563" t="s">
        <v>389</v>
      </c>
      <c r="C107" s="564"/>
      <c r="D107" s="565"/>
      <c r="E107" s="566"/>
      <c r="F107" s="566"/>
      <c r="G107" s="567"/>
      <c r="H107" s="568"/>
      <c r="I107" s="566"/>
      <c r="J107" s="566"/>
      <c r="K107" s="566"/>
      <c r="L107" s="566"/>
      <c r="M107" s="566"/>
      <c r="N107" s="567"/>
      <c r="O107" s="59"/>
      <c r="P107" s="225"/>
      <c r="Q107" s="569"/>
      <c r="R107" s="569"/>
      <c r="S107" s="569"/>
      <c r="T107" s="569"/>
      <c r="U107" s="569"/>
      <c r="V107" s="569"/>
      <c r="W107" s="569"/>
      <c r="X107" s="570"/>
      <c r="Y107" s="59"/>
      <c r="Z107" s="59"/>
      <c r="AA107" s="59" t="b">
        <f t="shared" si="1"/>
        <v>0</v>
      </c>
      <c r="AB107" s="59" t="b">
        <f t="shared" si="2"/>
        <v>0</v>
      </c>
      <c r="AH107" s="50" t="b">
        <f t="shared" si="3"/>
        <v>1</v>
      </c>
    </row>
    <row r="108" spans="1:34" ht="32.25" customHeight="1" x14ac:dyDescent="0.2">
      <c r="A108" s="174"/>
      <c r="B108" s="563" t="s">
        <v>389</v>
      </c>
      <c r="C108" s="564"/>
      <c r="D108" s="565"/>
      <c r="E108" s="566"/>
      <c r="F108" s="566"/>
      <c r="G108" s="567"/>
      <c r="H108" s="568"/>
      <c r="I108" s="566"/>
      <c r="J108" s="566"/>
      <c r="K108" s="566"/>
      <c r="L108" s="566"/>
      <c r="M108" s="566"/>
      <c r="N108" s="567"/>
      <c r="O108" s="59"/>
      <c r="P108" s="225"/>
      <c r="Q108" s="569"/>
      <c r="R108" s="569"/>
      <c r="S108" s="569"/>
      <c r="T108" s="569"/>
      <c r="U108" s="569"/>
      <c r="V108" s="569"/>
      <c r="W108" s="569"/>
      <c r="X108" s="570"/>
      <c r="Y108" s="59"/>
      <c r="Z108" s="59"/>
      <c r="AA108" s="59" t="b">
        <f t="shared" si="1"/>
        <v>0</v>
      </c>
      <c r="AB108" s="59" t="b">
        <f t="shared" si="2"/>
        <v>0</v>
      </c>
      <c r="AH108" s="50" t="b">
        <f t="shared" si="3"/>
        <v>1</v>
      </c>
    </row>
    <row r="109" spans="1:34" ht="32.25" customHeight="1" x14ac:dyDescent="0.2">
      <c r="A109" s="174"/>
      <c r="B109" s="563" t="s">
        <v>389</v>
      </c>
      <c r="C109" s="564"/>
      <c r="D109" s="565"/>
      <c r="E109" s="566"/>
      <c r="F109" s="566"/>
      <c r="G109" s="567"/>
      <c r="H109" s="568"/>
      <c r="I109" s="566"/>
      <c r="J109" s="566"/>
      <c r="K109" s="566"/>
      <c r="L109" s="566"/>
      <c r="M109" s="566"/>
      <c r="N109" s="567"/>
      <c r="O109" s="59"/>
      <c r="P109" s="225"/>
      <c r="Q109" s="569"/>
      <c r="R109" s="569"/>
      <c r="S109" s="569"/>
      <c r="T109" s="569"/>
      <c r="U109" s="569"/>
      <c r="V109" s="569"/>
      <c r="W109" s="569"/>
      <c r="X109" s="570"/>
      <c r="Y109" s="59"/>
      <c r="Z109" s="59"/>
      <c r="AA109" s="59" t="b">
        <f t="shared" si="1"/>
        <v>0</v>
      </c>
      <c r="AB109" s="59" t="b">
        <f t="shared" si="2"/>
        <v>0</v>
      </c>
      <c r="AH109" s="50" t="b">
        <f t="shared" si="3"/>
        <v>1</v>
      </c>
    </row>
    <row r="110" spans="1:34" x14ac:dyDescent="0.2">
      <c r="A110" s="174"/>
      <c r="B110" s="222"/>
      <c r="C110" s="183"/>
      <c r="D110" s="185"/>
      <c r="E110" s="183"/>
      <c r="F110" s="183"/>
      <c r="G110" s="8"/>
      <c r="H110" s="8"/>
      <c r="I110" s="8"/>
      <c r="J110" s="23"/>
      <c r="K110" s="215"/>
      <c r="L110" s="216"/>
      <c r="M110" s="182"/>
      <c r="N110" s="217"/>
      <c r="P110" s="19"/>
      <c r="X110" s="53"/>
      <c r="Y110" s="54"/>
      <c r="Z110" s="23"/>
      <c r="AA110" s="23"/>
    </row>
    <row r="111" spans="1:34" ht="29.25" customHeight="1" x14ac:dyDescent="0.2">
      <c r="A111" s="174"/>
      <c r="B111" s="183"/>
      <c r="C111" s="183"/>
      <c r="D111" s="185"/>
      <c r="E111" s="183"/>
      <c r="F111" s="183"/>
      <c r="G111" s="8"/>
      <c r="H111" s="585"/>
      <c r="I111" s="512"/>
      <c r="J111" s="512"/>
      <c r="K111" s="215"/>
      <c r="L111" s="586"/>
      <c r="M111" s="587"/>
      <c r="N111" s="587"/>
      <c r="P111" s="33"/>
      <c r="X111" s="53"/>
      <c r="Y111" s="54"/>
      <c r="Z111" s="23"/>
      <c r="AA111" s="23"/>
    </row>
    <row r="112" spans="1:34" x14ac:dyDescent="0.2">
      <c r="A112" s="174"/>
      <c r="B112" s="183"/>
      <c r="C112" s="183"/>
      <c r="D112" s="185"/>
      <c r="E112" s="183"/>
      <c r="F112" s="183"/>
      <c r="G112" s="8"/>
      <c r="H112" s="8"/>
      <c r="I112" s="8"/>
      <c r="J112" s="23"/>
      <c r="K112" s="215"/>
      <c r="L112" s="587"/>
      <c r="M112" s="587"/>
      <c r="N112" s="587"/>
      <c r="P112" s="19"/>
      <c r="X112" s="53"/>
      <c r="Y112" s="54"/>
      <c r="Z112" s="23"/>
      <c r="AA112" s="23"/>
    </row>
    <row r="113" spans="1:34" ht="15.75" customHeight="1" x14ac:dyDescent="0.2">
      <c r="A113" s="223"/>
      <c r="B113" s="588" t="s">
        <v>365</v>
      </c>
      <c r="C113" s="588"/>
      <c r="D113" s="588"/>
      <c r="E113" s="589"/>
      <c r="F113" s="183"/>
      <c r="G113" s="8"/>
      <c r="H113" s="8"/>
      <c r="I113" s="8"/>
      <c r="J113" s="23"/>
      <c r="K113" s="215"/>
      <c r="L113" s="216"/>
      <c r="M113" s="182"/>
      <c r="N113" s="180"/>
      <c r="P113" s="19"/>
      <c r="X113" s="53"/>
      <c r="Y113" s="54"/>
      <c r="Z113" s="23"/>
      <c r="AA113" s="23"/>
    </row>
    <row r="114" spans="1:34" ht="99" customHeight="1" x14ac:dyDescent="0.2">
      <c r="A114" s="174"/>
      <c r="B114" s="590" t="s">
        <v>659</v>
      </c>
      <c r="C114" s="544"/>
      <c r="D114" s="590" t="s">
        <v>660</v>
      </c>
      <c r="E114" s="591"/>
      <c r="F114" s="592"/>
      <c r="G114" s="593"/>
      <c r="H114" s="545" t="s">
        <v>135</v>
      </c>
      <c r="I114" s="594"/>
      <c r="J114" s="594"/>
      <c r="K114" s="549"/>
      <c r="L114" s="247" t="str">
        <f>IF(TillDelVal=1,"","Ange poäng-värde
")</f>
        <v xml:space="preserve">Ange poäng-värde
</v>
      </c>
      <c r="M114" s="595" t="str">
        <f>IF(TillDelVal=1,"","Ange prisavdrag från totalpriset (kr)
")</f>
        <v xml:space="preserve">Ange prisavdrag från totalpriset (kr)
</v>
      </c>
      <c r="N114" s="596"/>
      <c r="P114" s="60" t="s">
        <v>172</v>
      </c>
      <c r="Q114" s="574" t="s">
        <v>75</v>
      </c>
      <c r="R114" s="546"/>
      <c r="S114" s="546"/>
      <c r="T114" s="546"/>
      <c r="U114" s="546"/>
      <c r="V114" s="546"/>
      <c r="W114" s="546"/>
      <c r="X114" s="575"/>
      <c r="Y114" s="92"/>
      <c r="Z114" s="91"/>
      <c r="AA114" s="93"/>
      <c r="AB114" s="93"/>
    </row>
    <row r="115" spans="1:34" ht="34.5" customHeight="1" x14ac:dyDescent="0.2">
      <c r="A115" s="174"/>
      <c r="B115" s="563" t="s">
        <v>389</v>
      </c>
      <c r="C115" s="564"/>
      <c r="D115" s="565"/>
      <c r="E115" s="576"/>
      <c r="F115" s="566"/>
      <c r="G115" s="567"/>
      <c r="H115" s="577"/>
      <c r="I115" s="578"/>
      <c r="J115" s="578"/>
      <c r="K115" s="579"/>
      <c r="L115" s="248"/>
      <c r="M115" s="580"/>
      <c r="N115" s="581"/>
      <c r="O115" s="59"/>
      <c r="P115" s="209"/>
      <c r="Q115" s="582"/>
      <c r="R115" s="583"/>
      <c r="S115" s="583"/>
      <c r="T115" s="583"/>
      <c r="U115" s="583"/>
      <c r="V115" s="583"/>
      <c r="W115" s="583"/>
      <c r="X115" s="584"/>
      <c r="Y115" s="59"/>
      <c r="Z115" s="59"/>
      <c r="AA115" s="59" t="b">
        <f>IF(AND(K115="Bör-krav",L115&lt;=0),TRUE,FALSE)</f>
        <v>0</v>
      </c>
      <c r="AB115" s="59" t="b">
        <f>IF(K115="Ska-krav",TRUE,FALSE)</f>
        <v>0</v>
      </c>
      <c r="AH115" s="50" t="b">
        <f>IF(AND(K115="Ska-krav",P115&lt;&gt;"Ja"),TRUE,FALSE)</f>
        <v>0</v>
      </c>
    </row>
    <row r="116" spans="1:34" ht="32.25" customHeight="1" x14ac:dyDescent="0.2">
      <c r="A116" s="174"/>
      <c r="B116" s="563" t="s">
        <v>389</v>
      </c>
      <c r="C116" s="564"/>
      <c r="D116" s="565"/>
      <c r="E116" s="576"/>
      <c r="F116" s="566"/>
      <c r="G116" s="567"/>
      <c r="H116" s="577"/>
      <c r="I116" s="578"/>
      <c r="J116" s="578"/>
      <c r="K116" s="579"/>
      <c r="L116" s="248"/>
      <c r="M116" s="580"/>
      <c r="N116" s="581"/>
      <c r="O116" s="59"/>
      <c r="P116" s="209"/>
      <c r="Q116" s="582"/>
      <c r="R116" s="583"/>
      <c r="S116" s="583"/>
      <c r="T116" s="583"/>
      <c r="U116" s="583"/>
      <c r="V116" s="583"/>
      <c r="W116" s="583"/>
      <c r="X116" s="584"/>
      <c r="Y116" s="59"/>
      <c r="Z116" s="59"/>
      <c r="AA116" s="59" t="b">
        <f t="shared" ref="AA116:AA135" si="4">IF(AND(K116="Bör-krav",L116&lt;=0),TRUE,FALSE)</f>
        <v>0</v>
      </c>
      <c r="AB116" s="59" t="b">
        <f t="shared" ref="AB116:AB135" si="5">IF(K116="Ska-krav",TRUE,FALSE)</f>
        <v>0</v>
      </c>
      <c r="AH116" s="50" t="b">
        <f t="shared" ref="AH116:AH135" si="6">IF(AND(K116="Ska-krav",P116&lt;&gt;"Ja"),TRUE,FALSE)</f>
        <v>0</v>
      </c>
    </row>
    <row r="117" spans="1:34" ht="32.25" customHeight="1" x14ac:dyDescent="0.2">
      <c r="A117" s="174"/>
      <c r="B117" s="563" t="s">
        <v>389</v>
      </c>
      <c r="C117" s="564"/>
      <c r="D117" s="565"/>
      <c r="E117" s="576"/>
      <c r="F117" s="566"/>
      <c r="G117" s="567"/>
      <c r="H117" s="577"/>
      <c r="I117" s="578"/>
      <c r="J117" s="578"/>
      <c r="K117" s="579"/>
      <c r="L117" s="248"/>
      <c r="M117" s="580"/>
      <c r="N117" s="581"/>
      <c r="O117" s="59"/>
      <c r="P117" s="209"/>
      <c r="Q117" s="582"/>
      <c r="R117" s="583"/>
      <c r="S117" s="583"/>
      <c r="T117" s="583"/>
      <c r="U117" s="583"/>
      <c r="V117" s="583"/>
      <c r="W117" s="583"/>
      <c r="X117" s="584"/>
      <c r="Y117" s="59"/>
      <c r="Z117" s="59"/>
      <c r="AA117" s="59" t="b">
        <f t="shared" si="4"/>
        <v>0</v>
      </c>
      <c r="AB117" s="59" t="b">
        <f t="shared" si="5"/>
        <v>0</v>
      </c>
      <c r="AH117" s="50" t="b">
        <f t="shared" si="6"/>
        <v>0</v>
      </c>
    </row>
    <row r="118" spans="1:34" ht="32.25" customHeight="1" x14ac:dyDescent="0.2">
      <c r="A118" s="174"/>
      <c r="B118" s="563" t="s">
        <v>389</v>
      </c>
      <c r="C118" s="564"/>
      <c r="D118" s="565"/>
      <c r="E118" s="576"/>
      <c r="F118" s="566"/>
      <c r="G118" s="567"/>
      <c r="H118" s="577"/>
      <c r="I118" s="578"/>
      <c r="J118" s="578"/>
      <c r="K118" s="579"/>
      <c r="L118" s="248"/>
      <c r="M118" s="580"/>
      <c r="N118" s="581"/>
      <c r="O118" s="59"/>
      <c r="P118" s="209"/>
      <c r="Q118" s="582"/>
      <c r="R118" s="583"/>
      <c r="S118" s="583"/>
      <c r="T118" s="583"/>
      <c r="U118" s="583"/>
      <c r="V118" s="583"/>
      <c r="W118" s="583"/>
      <c r="X118" s="584"/>
      <c r="Y118" s="59"/>
      <c r="Z118" s="59"/>
      <c r="AA118" s="59" t="b">
        <f t="shared" si="4"/>
        <v>0</v>
      </c>
      <c r="AB118" s="59" t="b">
        <f t="shared" si="5"/>
        <v>0</v>
      </c>
      <c r="AH118" s="50" t="b">
        <f t="shared" si="6"/>
        <v>0</v>
      </c>
    </row>
    <row r="119" spans="1:34" ht="32.25" customHeight="1" x14ac:dyDescent="0.2">
      <c r="A119" s="174"/>
      <c r="B119" s="563" t="s">
        <v>389</v>
      </c>
      <c r="C119" s="564"/>
      <c r="D119" s="565"/>
      <c r="E119" s="576"/>
      <c r="F119" s="566"/>
      <c r="G119" s="567"/>
      <c r="H119" s="577"/>
      <c r="I119" s="578"/>
      <c r="J119" s="578"/>
      <c r="K119" s="579"/>
      <c r="L119" s="248"/>
      <c r="M119" s="580"/>
      <c r="N119" s="581"/>
      <c r="O119" s="59"/>
      <c r="P119" s="209"/>
      <c r="Q119" s="582"/>
      <c r="R119" s="583"/>
      <c r="S119" s="583"/>
      <c r="T119" s="583"/>
      <c r="U119" s="583"/>
      <c r="V119" s="583"/>
      <c r="W119" s="583"/>
      <c r="X119" s="584"/>
      <c r="Y119" s="59"/>
      <c r="Z119" s="59"/>
      <c r="AA119" s="59" t="b">
        <f t="shared" si="4"/>
        <v>0</v>
      </c>
      <c r="AB119" s="59" t="b">
        <f t="shared" si="5"/>
        <v>0</v>
      </c>
      <c r="AH119" s="50" t="b">
        <f t="shared" si="6"/>
        <v>0</v>
      </c>
    </row>
    <row r="120" spans="1:34" ht="32.25" customHeight="1" x14ac:dyDescent="0.2">
      <c r="A120" s="174"/>
      <c r="B120" s="563" t="s">
        <v>389</v>
      </c>
      <c r="C120" s="564"/>
      <c r="D120" s="565"/>
      <c r="E120" s="576"/>
      <c r="F120" s="566"/>
      <c r="G120" s="567"/>
      <c r="H120" s="577"/>
      <c r="I120" s="578"/>
      <c r="J120" s="578"/>
      <c r="K120" s="579"/>
      <c r="L120" s="248"/>
      <c r="M120" s="580"/>
      <c r="N120" s="581"/>
      <c r="O120" s="59"/>
      <c r="P120" s="209"/>
      <c r="Q120" s="582"/>
      <c r="R120" s="583"/>
      <c r="S120" s="583"/>
      <c r="T120" s="583"/>
      <c r="U120" s="583"/>
      <c r="V120" s="583"/>
      <c r="W120" s="583"/>
      <c r="X120" s="584"/>
      <c r="Y120" s="59"/>
      <c r="Z120" s="59"/>
      <c r="AA120" s="59" t="b">
        <f t="shared" si="4"/>
        <v>0</v>
      </c>
      <c r="AB120" s="59" t="b">
        <f t="shared" si="5"/>
        <v>0</v>
      </c>
      <c r="AH120" s="50" t="b">
        <f t="shared" si="6"/>
        <v>0</v>
      </c>
    </row>
    <row r="121" spans="1:34" ht="32.25" customHeight="1" x14ac:dyDescent="0.2">
      <c r="A121" s="174"/>
      <c r="B121" s="563" t="s">
        <v>389</v>
      </c>
      <c r="C121" s="564"/>
      <c r="D121" s="565"/>
      <c r="E121" s="576"/>
      <c r="F121" s="566"/>
      <c r="G121" s="567"/>
      <c r="H121" s="577"/>
      <c r="I121" s="578"/>
      <c r="J121" s="578"/>
      <c r="K121" s="579"/>
      <c r="L121" s="248"/>
      <c r="M121" s="580"/>
      <c r="N121" s="581"/>
      <c r="O121" s="197"/>
      <c r="P121" s="209"/>
      <c r="Q121" s="582"/>
      <c r="R121" s="583"/>
      <c r="S121" s="583"/>
      <c r="T121" s="583"/>
      <c r="U121" s="583"/>
      <c r="V121" s="583"/>
      <c r="W121" s="583"/>
      <c r="X121" s="584"/>
      <c r="Y121" s="59"/>
      <c r="Z121" s="59"/>
      <c r="AA121" s="59" t="b">
        <f t="shared" si="4"/>
        <v>0</v>
      </c>
      <c r="AB121" s="59" t="b">
        <f t="shared" si="5"/>
        <v>0</v>
      </c>
      <c r="AH121" s="50" t="b">
        <f t="shared" si="6"/>
        <v>0</v>
      </c>
    </row>
    <row r="122" spans="1:34" ht="32.25" customHeight="1" x14ac:dyDescent="0.2">
      <c r="A122" s="174"/>
      <c r="B122" s="563" t="s">
        <v>389</v>
      </c>
      <c r="C122" s="564"/>
      <c r="D122" s="565"/>
      <c r="E122" s="576"/>
      <c r="F122" s="566"/>
      <c r="G122" s="567"/>
      <c r="H122" s="577"/>
      <c r="I122" s="578"/>
      <c r="J122" s="578"/>
      <c r="K122" s="579"/>
      <c r="L122" s="248"/>
      <c r="M122" s="580"/>
      <c r="N122" s="581"/>
      <c r="O122" s="59"/>
      <c r="P122" s="209"/>
      <c r="Q122" s="582"/>
      <c r="R122" s="583"/>
      <c r="S122" s="583"/>
      <c r="T122" s="583"/>
      <c r="U122" s="583"/>
      <c r="V122" s="583"/>
      <c r="W122" s="583"/>
      <c r="X122" s="584"/>
      <c r="Y122" s="59"/>
      <c r="Z122" s="59"/>
      <c r="AA122" s="59" t="b">
        <f t="shared" si="4"/>
        <v>0</v>
      </c>
      <c r="AB122" s="59" t="b">
        <f t="shared" si="5"/>
        <v>0</v>
      </c>
      <c r="AH122" s="50" t="b">
        <f t="shared" si="6"/>
        <v>0</v>
      </c>
    </row>
    <row r="123" spans="1:34" ht="32.25" customHeight="1" x14ac:dyDescent="0.2">
      <c r="A123" s="174"/>
      <c r="B123" s="563" t="s">
        <v>389</v>
      </c>
      <c r="C123" s="564"/>
      <c r="D123" s="565"/>
      <c r="E123" s="576"/>
      <c r="F123" s="566"/>
      <c r="G123" s="567"/>
      <c r="H123" s="577"/>
      <c r="I123" s="578"/>
      <c r="J123" s="578"/>
      <c r="K123" s="579"/>
      <c r="L123" s="248"/>
      <c r="M123" s="580"/>
      <c r="N123" s="581"/>
      <c r="O123" s="59"/>
      <c r="P123" s="209"/>
      <c r="Q123" s="582"/>
      <c r="R123" s="583"/>
      <c r="S123" s="583"/>
      <c r="T123" s="583"/>
      <c r="U123" s="583"/>
      <c r="V123" s="583"/>
      <c r="W123" s="583"/>
      <c r="X123" s="584"/>
      <c r="Y123" s="59"/>
      <c r="Z123" s="59"/>
      <c r="AA123" s="59" t="b">
        <f t="shared" si="4"/>
        <v>0</v>
      </c>
      <c r="AB123" s="59" t="b">
        <f t="shared" si="5"/>
        <v>0</v>
      </c>
      <c r="AH123" s="50" t="b">
        <f t="shared" si="6"/>
        <v>0</v>
      </c>
    </row>
    <row r="124" spans="1:34" ht="32.25" customHeight="1" x14ac:dyDescent="0.2">
      <c r="A124" s="174"/>
      <c r="B124" s="563" t="s">
        <v>389</v>
      </c>
      <c r="C124" s="564"/>
      <c r="D124" s="565"/>
      <c r="E124" s="576"/>
      <c r="F124" s="566"/>
      <c r="G124" s="567"/>
      <c r="H124" s="577"/>
      <c r="I124" s="578"/>
      <c r="J124" s="578"/>
      <c r="K124" s="597"/>
      <c r="L124" s="248"/>
      <c r="M124" s="580"/>
      <c r="N124" s="581"/>
      <c r="O124" s="59"/>
      <c r="P124" s="209"/>
      <c r="Q124" s="582"/>
      <c r="R124" s="583"/>
      <c r="S124" s="583"/>
      <c r="T124" s="583"/>
      <c r="U124" s="583"/>
      <c r="V124" s="583"/>
      <c r="W124" s="583"/>
      <c r="X124" s="584"/>
      <c r="Y124" s="59"/>
      <c r="Z124" s="59"/>
      <c r="AA124" s="59" t="b">
        <f t="shared" si="4"/>
        <v>0</v>
      </c>
      <c r="AB124" s="59" t="b">
        <f t="shared" si="5"/>
        <v>0</v>
      </c>
      <c r="AH124" s="50" t="b">
        <f t="shared" si="6"/>
        <v>0</v>
      </c>
    </row>
    <row r="125" spans="1:34" ht="70.5" customHeight="1" x14ac:dyDescent="0.2">
      <c r="A125" s="174"/>
      <c r="B125" s="598" t="s">
        <v>663</v>
      </c>
      <c r="C125" s="599"/>
      <c r="D125" s="600" t="s">
        <v>664</v>
      </c>
      <c r="E125" s="601"/>
      <c r="F125" s="592"/>
      <c r="G125" s="593"/>
      <c r="H125" s="602" t="s">
        <v>665</v>
      </c>
      <c r="I125" s="603"/>
      <c r="J125" s="603"/>
      <c r="K125" s="547"/>
      <c r="L125" s="249" t="str">
        <f>IF(TillDelVal=1,"","Ange max poäng-värde
")</f>
        <v xml:space="preserve">Ange max poäng-värde
</v>
      </c>
      <c r="M125" s="604" t="str">
        <f>IF(TillDelVal=1,"","Ange max prisavdrag från totalpriset (kr)
")</f>
        <v xml:space="preserve">Ange max prisavdrag från totalpriset (kr)
</v>
      </c>
      <c r="N125" s="605"/>
      <c r="O125" s="59"/>
      <c r="P125" s="242" t="s">
        <v>666</v>
      </c>
      <c r="Q125" s="606" t="s">
        <v>667</v>
      </c>
      <c r="R125" s="607"/>
      <c r="S125" s="608"/>
      <c r="T125" s="614" t="s">
        <v>668</v>
      </c>
      <c r="U125" s="615"/>
      <c r="V125" s="615"/>
      <c r="W125" s="615"/>
      <c r="X125" s="616"/>
      <c r="Z125" s="59"/>
      <c r="AA125" s="59" t="b">
        <f t="shared" si="4"/>
        <v>0</v>
      </c>
      <c r="AB125" s="59" t="b">
        <f t="shared" si="5"/>
        <v>0</v>
      </c>
      <c r="AH125" s="50"/>
    </row>
    <row r="126" spans="1:34" ht="32.25" customHeight="1" x14ac:dyDescent="0.2">
      <c r="A126" s="174"/>
      <c r="B126" s="563" t="s">
        <v>389</v>
      </c>
      <c r="C126" s="564"/>
      <c r="D126" s="565"/>
      <c r="E126" s="576"/>
      <c r="F126" s="566"/>
      <c r="G126" s="567"/>
      <c r="H126" s="577"/>
      <c r="I126" s="578"/>
      <c r="J126" s="578"/>
      <c r="K126" s="597"/>
      <c r="L126" s="248"/>
      <c r="M126" s="580"/>
      <c r="N126" s="581"/>
      <c r="O126" s="59"/>
      <c r="P126" s="243"/>
      <c r="Q126" s="563"/>
      <c r="R126" s="609"/>
      <c r="S126" s="610"/>
      <c r="T126" s="611"/>
      <c r="U126" s="612"/>
      <c r="V126" s="612"/>
      <c r="W126" s="612"/>
      <c r="X126" s="613"/>
      <c r="Y126" s="59"/>
      <c r="Z126" s="59"/>
      <c r="AA126" s="59" t="b">
        <f t="shared" si="4"/>
        <v>0</v>
      </c>
      <c r="AB126" s="59" t="b">
        <f t="shared" si="5"/>
        <v>0</v>
      </c>
      <c r="AH126" s="50" t="b">
        <f t="shared" si="6"/>
        <v>0</v>
      </c>
    </row>
    <row r="127" spans="1:34" ht="32.25" customHeight="1" x14ac:dyDescent="0.2">
      <c r="A127" s="174"/>
      <c r="B127" s="563" t="s">
        <v>389</v>
      </c>
      <c r="C127" s="564"/>
      <c r="D127" s="565"/>
      <c r="E127" s="576"/>
      <c r="F127" s="566"/>
      <c r="G127" s="567"/>
      <c r="H127" s="577"/>
      <c r="I127" s="578"/>
      <c r="J127" s="578"/>
      <c r="K127" s="597"/>
      <c r="L127" s="248"/>
      <c r="M127" s="580"/>
      <c r="N127" s="581"/>
      <c r="O127" s="59"/>
      <c r="P127" s="243"/>
      <c r="Q127" s="563"/>
      <c r="R127" s="609"/>
      <c r="S127" s="610"/>
      <c r="T127" s="611"/>
      <c r="U127" s="612"/>
      <c r="V127" s="612"/>
      <c r="W127" s="612"/>
      <c r="X127" s="613"/>
      <c r="Y127" s="59"/>
      <c r="Z127" s="59"/>
      <c r="AA127" s="59" t="b">
        <f t="shared" si="4"/>
        <v>0</v>
      </c>
      <c r="AB127" s="59" t="b">
        <f t="shared" si="5"/>
        <v>0</v>
      </c>
      <c r="AH127" s="50" t="b">
        <f t="shared" si="6"/>
        <v>0</v>
      </c>
    </row>
    <row r="128" spans="1:34" ht="32.25" customHeight="1" x14ac:dyDescent="0.2">
      <c r="A128" s="174"/>
      <c r="B128" s="563" t="s">
        <v>389</v>
      </c>
      <c r="C128" s="564"/>
      <c r="D128" s="565"/>
      <c r="E128" s="576"/>
      <c r="F128" s="566"/>
      <c r="G128" s="567"/>
      <c r="H128" s="577"/>
      <c r="I128" s="578"/>
      <c r="J128" s="578"/>
      <c r="K128" s="597"/>
      <c r="L128" s="248"/>
      <c r="M128" s="580"/>
      <c r="N128" s="581"/>
      <c r="O128" s="59"/>
      <c r="P128" s="243"/>
      <c r="Q128" s="563"/>
      <c r="R128" s="609"/>
      <c r="S128" s="610"/>
      <c r="T128" s="611"/>
      <c r="U128" s="612"/>
      <c r="V128" s="612"/>
      <c r="W128" s="612"/>
      <c r="X128" s="613"/>
      <c r="Y128" s="59"/>
      <c r="Z128" s="59"/>
      <c r="AA128" s="59" t="b">
        <f t="shared" si="4"/>
        <v>0</v>
      </c>
      <c r="AB128" s="59" t="b">
        <f t="shared" si="5"/>
        <v>0</v>
      </c>
      <c r="AH128" s="50" t="b">
        <f t="shared" si="6"/>
        <v>0</v>
      </c>
    </row>
    <row r="129" spans="1:46" ht="32.25" customHeight="1" x14ac:dyDescent="0.2">
      <c r="A129" s="174"/>
      <c r="B129" s="563" t="s">
        <v>389</v>
      </c>
      <c r="C129" s="564"/>
      <c r="D129" s="565"/>
      <c r="E129" s="576"/>
      <c r="F129" s="566"/>
      <c r="G129" s="567"/>
      <c r="H129" s="577"/>
      <c r="I129" s="578"/>
      <c r="J129" s="578"/>
      <c r="K129" s="597"/>
      <c r="L129" s="248"/>
      <c r="M129" s="580"/>
      <c r="N129" s="581"/>
      <c r="O129" s="197"/>
      <c r="P129" s="243"/>
      <c r="Q129" s="563"/>
      <c r="R129" s="609"/>
      <c r="S129" s="610"/>
      <c r="T129" s="611"/>
      <c r="U129" s="612"/>
      <c r="V129" s="612"/>
      <c r="W129" s="612"/>
      <c r="X129" s="613"/>
      <c r="Y129" s="59"/>
      <c r="Z129" s="59"/>
      <c r="AA129" s="59" t="b">
        <f t="shared" si="4"/>
        <v>0</v>
      </c>
      <c r="AB129" s="59" t="b">
        <f t="shared" si="5"/>
        <v>0</v>
      </c>
      <c r="AH129" s="50" t="b">
        <f t="shared" si="6"/>
        <v>0</v>
      </c>
    </row>
    <row r="130" spans="1:46" ht="32.25" customHeight="1" x14ac:dyDescent="0.2">
      <c r="A130" s="174"/>
      <c r="B130" s="563" t="s">
        <v>389</v>
      </c>
      <c r="C130" s="564"/>
      <c r="D130" s="565"/>
      <c r="E130" s="576"/>
      <c r="F130" s="566"/>
      <c r="G130" s="567"/>
      <c r="H130" s="577"/>
      <c r="I130" s="578"/>
      <c r="J130" s="578"/>
      <c r="K130" s="597"/>
      <c r="L130" s="248"/>
      <c r="M130" s="580"/>
      <c r="N130" s="581"/>
      <c r="O130" s="59"/>
      <c r="P130" s="243"/>
      <c r="Q130" s="563"/>
      <c r="R130" s="609"/>
      <c r="S130" s="610"/>
      <c r="T130" s="611"/>
      <c r="U130" s="612"/>
      <c r="V130" s="612"/>
      <c r="W130" s="612"/>
      <c r="X130" s="613"/>
      <c r="Y130" s="59"/>
      <c r="Z130" s="59"/>
      <c r="AA130" s="59" t="b">
        <f t="shared" si="4"/>
        <v>0</v>
      </c>
      <c r="AB130" s="59" t="b">
        <f t="shared" si="5"/>
        <v>0</v>
      </c>
      <c r="AH130" s="50" t="b">
        <f t="shared" si="6"/>
        <v>0</v>
      </c>
    </row>
    <row r="131" spans="1:46" ht="32.25" customHeight="1" x14ac:dyDescent="0.2">
      <c r="A131" s="174"/>
      <c r="B131" s="563" t="s">
        <v>389</v>
      </c>
      <c r="C131" s="564"/>
      <c r="D131" s="565"/>
      <c r="E131" s="576"/>
      <c r="F131" s="566"/>
      <c r="G131" s="567"/>
      <c r="H131" s="577"/>
      <c r="I131" s="578"/>
      <c r="J131" s="578"/>
      <c r="K131" s="597"/>
      <c r="L131" s="248"/>
      <c r="M131" s="580"/>
      <c r="N131" s="581"/>
      <c r="O131" s="59"/>
      <c r="P131" s="243"/>
      <c r="Q131" s="563"/>
      <c r="R131" s="609"/>
      <c r="S131" s="610"/>
      <c r="T131" s="611"/>
      <c r="U131" s="612"/>
      <c r="V131" s="612"/>
      <c r="W131" s="612"/>
      <c r="X131" s="613"/>
      <c r="Y131" s="59"/>
      <c r="Z131" s="59"/>
      <c r="AA131" s="59" t="b">
        <f t="shared" si="4"/>
        <v>0</v>
      </c>
      <c r="AB131" s="59" t="b">
        <f t="shared" si="5"/>
        <v>0</v>
      </c>
      <c r="AH131" s="50" t="b">
        <f t="shared" si="6"/>
        <v>0</v>
      </c>
    </row>
    <row r="132" spans="1:46" ht="32.25" customHeight="1" x14ac:dyDescent="0.2">
      <c r="A132" s="174"/>
      <c r="B132" s="563" t="s">
        <v>389</v>
      </c>
      <c r="C132" s="564"/>
      <c r="D132" s="565"/>
      <c r="E132" s="576"/>
      <c r="F132" s="566"/>
      <c r="G132" s="567"/>
      <c r="H132" s="577"/>
      <c r="I132" s="578"/>
      <c r="J132" s="578"/>
      <c r="K132" s="597"/>
      <c r="L132" s="248"/>
      <c r="M132" s="580"/>
      <c r="N132" s="581"/>
      <c r="O132" s="59"/>
      <c r="P132" s="243"/>
      <c r="Q132" s="563"/>
      <c r="R132" s="609"/>
      <c r="S132" s="610"/>
      <c r="T132" s="611"/>
      <c r="U132" s="612"/>
      <c r="V132" s="612"/>
      <c r="W132" s="612"/>
      <c r="X132" s="613"/>
      <c r="Y132" s="59"/>
      <c r="Z132" s="59"/>
      <c r="AA132" s="59" t="b">
        <f t="shared" si="4"/>
        <v>0</v>
      </c>
      <c r="AB132" s="59" t="b">
        <f t="shared" si="5"/>
        <v>0</v>
      </c>
      <c r="AH132" s="50" t="b">
        <f t="shared" si="6"/>
        <v>0</v>
      </c>
    </row>
    <row r="133" spans="1:46" ht="32.25" customHeight="1" x14ac:dyDescent="0.2">
      <c r="A133" s="174"/>
      <c r="B133" s="563" t="s">
        <v>389</v>
      </c>
      <c r="C133" s="564"/>
      <c r="D133" s="565"/>
      <c r="E133" s="576"/>
      <c r="F133" s="566"/>
      <c r="G133" s="567"/>
      <c r="H133" s="577"/>
      <c r="I133" s="578"/>
      <c r="J133" s="578"/>
      <c r="K133" s="597"/>
      <c r="L133" s="248"/>
      <c r="M133" s="580"/>
      <c r="N133" s="581"/>
      <c r="O133" s="59"/>
      <c r="P133" s="243"/>
      <c r="Q133" s="563"/>
      <c r="R133" s="609"/>
      <c r="S133" s="610"/>
      <c r="T133" s="611"/>
      <c r="U133" s="612"/>
      <c r="V133" s="612"/>
      <c r="W133" s="612"/>
      <c r="X133" s="613"/>
      <c r="Y133" s="59"/>
      <c r="Z133" s="59"/>
      <c r="AA133" s="59" t="b">
        <f t="shared" si="4"/>
        <v>0</v>
      </c>
      <c r="AB133" s="59" t="b">
        <f t="shared" si="5"/>
        <v>0</v>
      </c>
      <c r="AH133" s="50" t="b">
        <f t="shared" si="6"/>
        <v>0</v>
      </c>
    </row>
    <row r="134" spans="1:46" ht="32.25" customHeight="1" x14ac:dyDescent="0.2">
      <c r="A134" s="174"/>
      <c r="B134" s="563" t="s">
        <v>389</v>
      </c>
      <c r="C134" s="564"/>
      <c r="D134" s="565"/>
      <c r="E134" s="576"/>
      <c r="F134" s="566"/>
      <c r="G134" s="567"/>
      <c r="H134" s="577"/>
      <c r="I134" s="578"/>
      <c r="J134" s="578"/>
      <c r="K134" s="597"/>
      <c r="L134" s="248"/>
      <c r="M134" s="580"/>
      <c r="N134" s="581"/>
      <c r="O134" s="59"/>
      <c r="P134" s="243"/>
      <c r="Q134" s="563"/>
      <c r="R134" s="609"/>
      <c r="S134" s="610"/>
      <c r="T134" s="611"/>
      <c r="U134" s="612"/>
      <c r="V134" s="612"/>
      <c r="W134" s="612"/>
      <c r="X134" s="613"/>
      <c r="Y134" s="59"/>
      <c r="Z134" s="59"/>
      <c r="AA134" s="59" t="b">
        <f t="shared" si="4"/>
        <v>0</v>
      </c>
      <c r="AB134" s="59" t="b">
        <f t="shared" si="5"/>
        <v>0</v>
      </c>
      <c r="AH134" s="50" t="b">
        <f t="shared" si="6"/>
        <v>0</v>
      </c>
    </row>
    <row r="135" spans="1:46" ht="32.25" customHeight="1" x14ac:dyDescent="0.2">
      <c r="A135" s="174"/>
      <c r="B135" s="563" t="s">
        <v>389</v>
      </c>
      <c r="C135" s="564"/>
      <c r="D135" s="565"/>
      <c r="E135" s="576"/>
      <c r="F135" s="566"/>
      <c r="G135" s="567"/>
      <c r="H135" s="577"/>
      <c r="I135" s="578"/>
      <c r="J135" s="578"/>
      <c r="K135" s="597"/>
      <c r="L135" s="248"/>
      <c r="M135" s="580"/>
      <c r="N135" s="581"/>
      <c r="O135" s="172"/>
      <c r="P135" s="243"/>
      <c r="Q135" s="563"/>
      <c r="R135" s="609"/>
      <c r="S135" s="610"/>
      <c r="T135" s="611"/>
      <c r="U135" s="612"/>
      <c r="V135" s="612"/>
      <c r="W135" s="612"/>
      <c r="X135" s="613"/>
      <c r="Y135" s="59"/>
      <c r="Z135" s="59"/>
      <c r="AA135" s="59" t="b">
        <f t="shared" si="4"/>
        <v>0</v>
      </c>
      <c r="AB135" s="59" t="b">
        <f t="shared" si="5"/>
        <v>0</v>
      </c>
      <c r="AH135" s="50" t="b">
        <f t="shared" si="6"/>
        <v>0</v>
      </c>
    </row>
    <row r="136" spans="1:46" ht="6.75" customHeight="1" x14ac:dyDescent="0.2">
      <c r="A136" s="176">
        <v>1</v>
      </c>
      <c r="AA136" s="59"/>
      <c r="AB136" s="59"/>
      <c r="AH136" s="50"/>
    </row>
    <row r="137" spans="1:46" ht="14.25" x14ac:dyDescent="0.2">
      <c r="A137" s="174"/>
      <c r="B137" s="23"/>
      <c r="C137" s="23"/>
      <c r="D137" s="23"/>
      <c r="E137" s="23"/>
      <c r="F137" s="23"/>
      <c r="G137" s="23"/>
      <c r="H137" s="23"/>
      <c r="I137" s="23"/>
      <c r="J137" s="23"/>
      <c r="M137" s="721"/>
      <c r="N137" s="721"/>
      <c r="P137" s="23"/>
      <c r="Q137" s="23"/>
      <c r="R137" s="23"/>
      <c r="S137" s="23"/>
      <c r="T137" s="23"/>
      <c r="U137" s="23"/>
      <c r="V137" s="23"/>
      <c r="W137" s="23"/>
      <c r="X137" s="53"/>
      <c r="Y137" s="54"/>
      <c r="Z137" s="23"/>
      <c r="AA137" s="59"/>
      <c r="AB137" s="59"/>
      <c r="AH137" s="50"/>
    </row>
    <row r="138" spans="1:46" ht="9" customHeight="1" x14ac:dyDescent="0.2">
      <c r="J138" s="7"/>
      <c r="L138" s="70"/>
      <c r="M138" s="70"/>
      <c r="N138" s="70"/>
      <c r="P138" s="48"/>
      <c r="R138" s="48"/>
      <c r="S138" s="8"/>
      <c r="T138" s="8"/>
      <c r="U138" s="8"/>
      <c r="V138" s="8"/>
      <c r="W138" s="22"/>
      <c r="Y138" s="22"/>
      <c r="Z138" s="22"/>
      <c r="AD138" s="8"/>
      <c r="AE138" s="23"/>
      <c r="AH138" s="43"/>
      <c r="AI138" s="43"/>
      <c r="AJ138" s="43"/>
      <c r="AK138" s="43"/>
      <c r="AL138" s="43"/>
      <c r="AM138" s="43"/>
      <c r="AN138" s="43"/>
      <c r="AO138" s="43"/>
      <c r="AP138" s="43"/>
      <c r="AQ138" s="43"/>
      <c r="AR138" s="43"/>
      <c r="AS138" s="43"/>
      <c r="AT138" s="43"/>
    </row>
    <row r="139" spans="1:46" ht="23.25" customHeight="1" collapsed="1" x14ac:dyDescent="0.2">
      <c r="A139" s="176" t="s">
        <v>162</v>
      </c>
      <c r="B139" s="130" t="s">
        <v>383</v>
      </c>
      <c r="C139" s="131"/>
      <c r="D139" s="131"/>
      <c r="E139" s="131"/>
      <c r="F139" s="132"/>
      <c r="G139" s="131"/>
      <c r="H139" s="131"/>
      <c r="I139" s="131"/>
      <c r="J139" s="133"/>
      <c r="K139" s="131"/>
      <c r="L139" s="134"/>
      <c r="M139" s="134"/>
      <c r="N139" s="135"/>
      <c r="P139" s="48"/>
      <c r="R139" s="48"/>
      <c r="S139" s="8"/>
      <c r="T139" s="8"/>
      <c r="U139" s="8"/>
      <c r="V139" s="8"/>
      <c r="W139" s="22"/>
      <c r="Y139" s="22"/>
      <c r="Z139" s="22"/>
      <c r="AD139" s="8"/>
      <c r="AE139" s="23"/>
      <c r="AH139" s="43"/>
      <c r="AI139" s="43"/>
      <c r="AJ139" s="43"/>
      <c r="AK139" s="43"/>
      <c r="AL139" s="43"/>
      <c r="AM139" s="43"/>
      <c r="AN139" s="43"/>
      <c r="AO139" s="43"/>
      <c r="AP139" s="43"/>
      <c r="AQ139" s="43"/>
      <c r="AR139" s="43"/>
      <c r="AS139" s="43"/>
      <c r="AT139" s="43"/>
    </row>
    <row r="140" spans="1:46" ht="9.75" customHeight="1" x14ac:dyDescent="0.2">
      <c r="A140" s="176" t="s">
        <v>162</v>
      </c>
      <c r="B140" s="136"/>
      <c r="J140" s="7"/>
      <c r="L140" s="70"/>
      <c r="M140" s="70"/>
      <c r="N140" s="137"/>
      <c r="P140" s="48"/>
      <c r="R140" s="48"/>
      <c r="S140" s="8"/>
      <c r="T140" s="8"/>
      <c r="U140" s="8"/>
      <c r="V140" s="8"/>
      <c r="W140" s="22"/>
      <c r="Y140" s="22"/>
      <c r="Z140" s="22"/>
      <c r="AD140" s="8"/>
      <c r="AE140" s="23"/>
      <c r="AH140" s="43"/>
      <c r="AI140" s="43"/>
      <c r="AJ140" s="43"/>
      <c r="AK140" s="43"/>
      <c r="AL140" s="43"/>
      <c r="AM140" s="43"/>
      <c r="AN140" s="43"/>
      <c r="AO140" s="43"/>
      <c r="AP140" s="43"/>
      <c r="AQ140" s="43"/>
      <c r="AR140" s="43"/>
      <c r="AS140" s="43"/>
      <c r="AT140" s="43"/>
    </row>
    <row r="141" spans="1:46" ht="20.25" customHeight="1" x14ac:dyDescent="0.2">
      <c r="A141" s="176" t="s">
        <v>162</v>
      </c>
      <c r="B141" s="725" t="s">
        <v>134</v>
      </c>
      <c r="C141" s="726"/>
      <c r="D141" s="726"/>
      <c r="E141" s="726"/>
      <c r="F141" s="726"/>
      <c r="G141" s="726"/>
      <c r="H141" s="726"/>
      <c r="I141" s="726"/>
      <c r="J141" s="726"/>
      <c r="K141" s="726"/>
      <c r="L141" s="726"/>
      <c r="M141" s="726"/>
      <c r="N141" s="727"/>
      <c r="P141" s="57"/>
      <c r="Q141" s="58"/>
      <c r="R141" s="56"/>
      <c r="S141" s="732"/>
      <c r="T141" s="732"/>
      <c r="U141" s="732"/>
      <c r="V141" s="732"/>
      <c r="W141" s="22"/>
      <c r="AD141" s="8"/>
      <c r="AE141" s="39"/>
      <c r="AH141" s="43"/>
      <c r="AI141" s="43"/>
      <c r="AJ141" s="43"/>
      <c r="AK141" s="43"/>
      <c r="AL141" s="43"/>
      <c r="AM141" s="43"/>
      <c r="AN141" s="43"/>
      <c r="AO141" s="43"/>
      <c r="AP141" s="43"/>
      <c r="AQ141" s="43"/>
      <c r="AR141" s="43"/>
      <c r="AS141" s="43"/>
      <c r="AT141" s="43"/>
    </row>
    <row r="142" spans="1:46" ht="19.5" customHeight="1" x14ac:dyDescent="0.2">
      <c r="A142" s="176" t="s">
        <v>162</v>
      </c>
      <c r="B142" s="733"/>
      <c r="C142" s="734"/>
      <c r="D142" s="734"/>
      <c r="E142" s="734"/>
      <c r="F142" s="734"/>
      <c r="G142" s="734"/>
      <c r="H142" s="734"/>
      <c r="I142" s="734"/>
      <c r="J142" s="734"/>
      <c r="K142" s="734"/>
      <c r="L142" s="734"/>
      <c r="M142" s="734"/>
      <c r="N142" s="735"/>
      <c r="P142" s="48"/>
      <c r="U142" s="464"/>
      <c r="V142" s="464"/>
      <c r="W142" s="22"/>
      <c r="AD142" s="8"/>
      <c r="AH142" s="43"/>
      <c r="AI142" s="43"/>
      <c r="AJ142" s="43"/>
      <c r="AK142" s="43"/>
      <c r="AL142" s="43"/>
      <c r="AM142" s="43"/>
      <c r="AN142" s="43"/>
      <c r="AO142" s="43"/>
      <c r="AP142" s="43"/>
      <c r="AQ142" s="43"/>
      <c r="AR142" s="43"/>
      <c r="AS142" s="43"/>
      <c r="AT142" s="43"/>
    </row>
    <row r="143" spans="1:46" ht="18" customHeight="1" x14ac:dyDescent="0.2">
      <c r="A143" s="176" t="s">
        <v>162</v>
      </c>
      <c r="B143" s="736"/>
      <c r="C143" s="734"/>
      <c r="D143" s="734"/>
      <c r="E143" s="734"/>
      <c r="F143" s="734"/>
      <c r="G143" s="734"/>
      <c r="H143" s="734"/>
      <c r="I143" s="734"/>
      <c r="J143" s="734"/>
      <c r="K143" s="734"/>
      <c r="L143" s="734"/>
      <c r="M143" s="734"/>
      <c r="N143" s="735"/>
      <c r="P143" s="57"/>
      <c r="Q143" s="58"/>
      <c r="R143" s="56"/>
      <c r="S143" s="732"/>
      <c r="T143" s="732"/>
      <c r="U143" s="732"/>
      <c r="V143" s="732"/>
      <c r="W143" s="8"/>
      <c r="AD143" s="8"/>
      <c r="AE143" s="42"/>
      <c r="AH143" s="43"/>
      <c r="AI143" s="43"/>
      <c r="AJ143" s="43"/>
      <c r="AK143" s="43"/>
      <c r="AL143" s="43"/>
      <c r="AM143" s="43"/>
      <c r="AN143" s="43"/>
      <c r="AO143" s="43"/>
      <c r="AP143" s="43"/>
      <c r="AQ143" s="43"/>
      <c r="AR143" s="43"/>
      <c r="AS143" s="43"/>
      <c r="AT143" s="43"/>
    </row>
    <row r="144" spans="1:46" ht="19.5" customHeight="1" x14ac:dyDescent="0.2">
      <c r="A144" s="176" t="s">
        <v>162</v>
      </c>
      <c r="B144" s="736"/>
      <c r="C144" s="734"/>
      <c r="D144" s="734"/>
      <c r="E144" s="734"/>
      <c r="F144" s="734"/>
      <c r="G144" s="734"/>
      <c r="H144" s="734"/>
      <c r="I144" s="734"/>
      <c r="J144" s="734"/>
      <c r="K144" s="734"/>
      <c r="L144" s="734"/>
      <c r="M144" s="734"/>
      <c r="N144" s="735"/>
      <c r="P144" s="48"/>
      <c r="R144" s="48"/>
      <c r="S144" s="585"/>
      <c r="T144" s="585"/>
      <c r="U144" s="585"/>
      <c r="V144" s="585"/>
      <c r="W144" s="42"/>
      <c r="AD144" s="42"/>
      <c r="AE144" s="42"/>
      <c r="AH144" s="43"/>
      <c r="AI144" s="43"/>
      <c r="AJ144" s="43"/>
      <c r="AK144" s="43"/>
      <c r="AL144" s="43"/>
      <c r="AM144" s="43"/>
      <c r="AN144" s="43"/>
      <c r="AO144" s="43"/>
      <c r="AP144" s="43"/>
      <c r="AQ144" s="43"/>
      <c r="AR144" s="43"/>
      <c r="AS144" s="43"/>
      <c r="AT144" s="43"/>
    </row>
    <row r="145" spans="1:46" ht="12.75" customHeight="1" x14ac:dyDescent="0.2">
      <c r="A145" s="176" t="s">
        <v>162</v>
      </c>
      <c r="B145" s="736"/>
      <c r="C145" s="734"/>
      <c r="D145" s="734"/>
      <c r="E145" s="734"/>
      <c r="F145" s="734"/>
      <c r="G145" s="734"/>
      <c r="H145" s="734"/>
      <c r="I145" s="734"/>
      <c r="J145" s="734"/>
      <c r="K145" s="734"/>
      <c r="L145" s="734"/>
      <c r="M145" s="734"/>
      <c r="N145" s="735"/>
      <c r="P145" s="57"/>
      <c r="Q145" s="58"/>
      <c r="R145" s="731"/>
      <c r="S145" s="731"/>
      <c r="T145" s="731"/>
      <c r="AH145" s="43"/>
      <c r="AI145" s="43"/>
      <c r="AJ145" s="43"/>
      <c r="AK145" s="43"/>
      <c r="AL145" s="43"/>
      <c r="AM145" s="43"/>
      <c r="AN145" s="43"/>
      <c r="AO145" s="43"/>
      <c r="AP145" s="43"/>
      <c r="AQ145" s="43"/>
      <c r="AR145" s="43"/>
      <c r="AS145" s="43"/>
      <c r="AT145" s="43"/>
    </row>
    <row r="146" spans="1:46" ht="15.75" customHeight="1" x14ac:dyDescent="0.2">
      <c r="A146" s="176" t="s">
        <v>162</v>
      </c>
      <c r="B146" s="736"/>
      <c r="C146" s="734"/>
      <c r="D146" s="734"/>
      <c r="E146" s="734"/>
      <c r="F146" s="734"/>
      <c r="G146" s="734"/>
      <c r="H146" s="734"/>
      <c r="I146" s="734"/>
      <c r="J146" s="734"/>
      <c r="K146" s="734"/>
      <c r="L146" s="734"/>
      <c r="M146" s="734"/>
      <c r="N146" s="735"/>
      <c r="P146" s="48"/>
      <c r="R146" s="731"/>
      <c r="S146" s="731"/>
      <c r="T146" s="731"/>
      <c r="AH146" s="43"/>
      <c r="AI146" s="43"/>
      <c r="AJ146" s="43"/>
      <c r="AK146" s="43"/>
      <c r="AL146" s="43"/>
      <c r="AM146" s="43"/>
      <c r="AN146" s="43"/>
      <c r="AO146" s="43"/>
      <c r="AP146" s="43"/>
      <c r="AQ146" s="43"/>
      <c r="AR146" s="43"/>
      <c r="AS146" s="43"/>
      <c r="AT146" s="43"/>
    </row>
    <row r="147" spans="1:46" ht="18" customHeight="1" x14ac:dyDescent="0.2">
      <c r="A147" s="176" t="s">
        <v>162</v>
      </c>
      <c r="B147" s="736"/>
      <c r="C147" s="734"/>
      <c r="D147" s="734"/>
      <c r="E147" s="734"/>
      <c r="F147" s="734"/>
      <c r="G147" s="734"/>
      <c r="H147" s="734"/>
      <c r="I147" s="734"/>
      <c r="J147" s="734"/>
      <c r="K147" s="734"/>
      <c r="L147" s="734"/>
      <c r="M147" s="734"/>
      <c r="N147" s="735"/>
      <c r="P147" s="57"/>
      <c r="Q147" s="58"/>
      <c r="R147" s="56"/>
      <c r="S147" s="732"/>
      <c r="T147" s="732"/>
      <c r="U147" s="732"/>
      <c r="V147" s="732"/>
      <c r="AH147" s="43"/>
      <c r="AI147" s="43"/>
      <c r="AJ147" s="43"/>
      <c r="AK147" s="43"/>
      <c r="AL147" s="43"/>
      <c r="AM147" s="43"/>
      <c r="AN147" s="43"/>
      <c r="AO147" s="43"/>
      <c r="AP147" s="43"/>
      <c r="AQ147" s="43"/>
      <c r="AR147" s="43"/>
      <c r="AS147" s="43"/>
      <c r="AT147" s="43"/>
    </row>
    <row r="148" spans="1:46" x14ac:dyDescent="0.2">
      <c r="A148" s="176" t="s">
        <v>162</v>
      </c>
      <c r="B148" s="737"/>
      <c r="C148" s="738"/>
      <c r="D148" s="738"/>
      <c r="E148" s="738"/>
      <c r="F148" s="738"/>
      <c r="G148" s="738"/>
      <c r="H148" s="738"/>
      <c r="I148" s="738"/>
      <c r="J148" s="738"/>
      <c r="K148" s="738"/>
      <c r="L148" s="738"/>
      <c r="M148" s="738"/>
      <c r="N148" s="739"/>
      <c r="P148" s="55"/>
      <c r="R148" s="8"/>
      <c r="U148" s="464"/>
      <c r="V148" s="464"/>
      <c r="W148" s="7"/>
      <c r="AD148" s="7"/>
      <c r="AH148" s="43"/>
      <c r="AI148" s="43"/>
      <c r="AJ148" s="43"/>
      <c r="AK148" s="43"/>
      <c r="AL148" s="43"/>
      <c r="AM148" s="43"/>
      <c r="AN148" s="43"/>
      <c r="AO148" s="43"/>
      <c r="AP148" s="43"/>
      <c r="AQ148" s="43"/>
      <c r="AR148" s="43"/>
      <c r="AS148" s="43"/>
      <c r="AT148" s="43"/>
    </row>
    <row r="149" spans="1:46" x14ac:dyDescent="0.2">
      <c r="B149" s="77"/>
      <c r="C149" s="77"/>
      <c r="D149" s="77"/>
      <c r="E149" s="77"/>
      <c r="F149" s="77"/>
      <c r="G149" s="77"/>
      <c r="H149" s="77"/>
      <c r="I149" s="77"/>
      <c r="J149" s="7"/>
      <c r="L149" s="71"/>
      <c r="M149" s="71"/>
      <c r="N149" s="71"/>
      <c r="P149" s="55"/>
      <c r="R149" s="8"/>
      <c r="U149" s="22"/>
      <c r="V149" s="22"/>
      <c r="W149" s="7"/>
      <c r="AD149" s="7"/>
      <c r="AH149" s="43"/>
      <c r="AI149" s="43"/>
      <c r="AJ149" s="43"/>
      <c r="AK149" s="43"/>
      <c r="AL149" s="43"/>
      <c r="AM149" s="43"/>
      <c r="AN149" s="43"/>
      <c r="AO149" s="43"/>
      <c r="AP149" s="43"/>
      <c r="AQ149" s="43"/>
      <c r="AR149" s="43"/>
      <c r="AS149" s="43"/>
      <c r="AT149" s="43"/>
    </row>
    <row r="150" spans="1:46" x14ac:dyDescent="0.2">
      <c r="B150" s="77"/>
      <c r="C150" s="77"/>
      <c r="D150" s="77"/>
      <c r="E150" s="77"/>
      <c r="F150" s="77"/>
      <c r="G150" s="77"/>
      <c r="H150" s="77"/>
      <c r="I150" s="77"/>
      <c r="J150" s="7"/>
      <c r="L150" s="71"/>
      <c r="M150" s="71"/>
      <c r="N150" s="71"/>
      <c r="P150" s="55"/>
      <c r="R150" s="8"/>
      <c r="U150" s="22"/>
      <c r="V150" s="22"/>
      <c r="W150" s="7"/>
      <c r="AD150" s="7"/>
      <c r="AH150" s="43"/>
      <c r="AI150" s="43"/>
      <c r="AJ150" s="43"/>
      <c r="AK150" s="43"/>
      <c r="AL150" s="43"/>
      <c r="AM150" s="43"/>
      <c r="AN150" s="43"/>
      <c r="AO150" s="43"/>
      <c r="AP150" s="43"/>
      <c r="AQ150" s="43"/>
      <c r="AR150" s="43"/>
      <c r="AS150" s="43"/>
      <c r="AT150" s="43"/>
    </row>
    <row r="151" spans="1:46" ht="18" x14ac:dyDescent="0.2">
      <c r="B151" s="498" t="s">
        <v>362</v>
      </c>
      <c r="C151" s="498"/>
      <c r="D151" s="498"/>
      <c r="E151" s="498"/>
      <c r="F151" s="498"/>
      <c r="H151" s="62"/>
      <c r="I151" s="62"/>
      <c r="J151" s="62"/>
      <c r="S151" s="23"/>
      <c r="T151" s="23"/>
      <c r="U151" s="23"/>
      <c r="W151" s="23"/>
    </row>
    <row r="152" spans="1:46" ht="26.25" customHeight="1" x14ac:dyDescent="0.2">
      <c r="B152" s="641" t="s">
        <v>361</v>
      </c>
      <c r="C152" s="642"/>
      <c r="D152" s="642"/>
      <c r="E152" s="642"/>
      <c r="F152" s="642"/>
      <c r="G152" s="642"/>
      <c r="H152" s="642"/>
      <c r="I152" s="642"/>
      <c r="J152" s="62"/>
      <c r="S152" s="23"/>
      <c r="T152" s="23"/>
      <c r="U152" s="23"/>
      <c r="W152" s="23"/>
    </row>
    <row r="153" spans="1:46" x14ac:dyDescent="0.2">
      <c r="B153" s="19" t="s">
        <v>121</v>
      </c>
      <c r="H153" s="62"/>
      <c r="I153" s="62"/>
      <c r="J153" s="62"/>
      <c r="K153" s="33"/>
      <c r="P153" s="19"/>
      <c r="U153" s="23"/>
      <c r="V153" s="23"/>
      <c r="W153" s="23"/>
    </row>
    <row r="154" spans="1:46" ht="19.5" customHeight="1" x14ac:dyDescent="0.2">
      <c r="B154" s="508" t="s">
        <v>388</v>
      </c>
      <c r="C154" s="509"/>
      <c r="D154" s="509"/>
      <c r="E154" s="509"/>
      <c r="F154" s="509"/>
      <c r="G154" s="509"/>
      <c r="H154" s="509"/>
      <c r="I154" s="663"/>
      <c r="J154" s="62"/>
      <c r="K154" s="33"/>
      <c r="P154" s="664"/>
      <c r="Q154" s="664"/>
      <c r="R154" s="664"/>
      <c r="S154" s="664"/>
      <c r="T154" s="179"/>
      <c r="U154" s="23"/>
    </row>
    <row r="155" spans="1:46" ht="19.5" customHeight="1" x14ac:dyDescent="0.2">
      <c r="B155" s="665"/>
      <c r="C155" s="666"/>
      <c r="D155" s="666"/>
      <c r="E155" s="666"/>
      <c r="F155" s="666"/>
      <c r="G155" s="666"/>
      <c r="H155" s="666"/>
      <c r="I155" s="667"/>
      <c r="J155" s="62"/>
      <c r="K155" s="33"/>
      <c r="U155" s="23"/>
      <c r="AG155" s="23"/>
      <c r="AH155" s="23"/>
    </row>
    <row r="156" spans="1:46" ht="19.5" customHeight="1" x14ac:dyDescent="0.2">
      <c r="B156" s="665"/>
      <c r="C156" s="666"/>
      <c r="D156" s="666"/>
      <c r="E156" s="666"/>
      <c r="F156" s="666"/>
      <c r="G156" s="666"/>
      <c r="H156" s="666"/>
      <c r="I156" s="667"/>
      <c r="K156" s="33"/>
      <c r="U156" s="23"/>
      <c r="X156" s="668"/>
      <c r="Y156" s="668"/>
      <c r="Z156" s="668"/>
      <c r="AA156" s="668"/>
      <c r="AB156" s="668"/>
      <c r="AG156" s="23"/>
      <c r="AH156" s="23"/>
    </row>
    <row r="157" spans="1:46" ht="19.5" customHeight="1" x14ac:dyDescent="0.2">
      <c r="B157" s="669"/>
      <c r="C157" s="669"/>
      <c r="D157" s="669"/>
      <c r="E157" s="669"/>
      <c r="F157" s="669"/>
      <c r="G157" s="669"/>
      <c r="H157" s="669"/>
      <c r="I157" s="669"/>
      <c r="K157" s="33"/>
      <c r="U157" s="23"/>
      <c r="X157" s="668"/>
      <c r="Y157" s="668"/>
      <c r="Z157" s="668"/>
      <c r="AA157" s="668"/>
      <c r="AB157" s="668"/>
      <c r="AG157" s="23"/>
      <c r="AH157" s="23"/>
    </row>
    <row r="158" spans="1:46" ht="12.75" customHeight="1" x14ac:dyDescent="0.2">
      <c r="J158" s="7"/>
      <c r="P158" s="7"/>
      <c r="Q158" s="7"/>
      <c r="R158" s="7"/>
      <c r="S158" s="7"/>
      <c r="T158" s="7"/>
      <c r="U158" s="23"/>
      <c r="X158" s="668"/>
      <c r="Y158" s="668"/>
      <c r="Z158" s="668"/>
      <c r="AA158" s="668"/>
      <c r="AB158" s="668"/>
      <c r="AG158" s="23"/>
      <c r="AH158" s="23"/>
    </row>
    <row r="159" spans="1:46" ht="19.5" customHeight="1" x14ac:dyDescent="0.2">
      <c r="B159" s="19" t="s">
        <v>369</v>
      </c>
      <c r="P159" s="19"/>
      <c r="U159" s="23"/>
      <c r="X159" s="668"/>
      <c r="Y159" s="668"/>
      <c r="Z159" s="668"/>
      <c r="AA159" s="668"/>
      <c r="AB159" s="668"/>
      <c r="AG159" s="23"/>
      <c r="AH159" s="23"/>
    </row>
    <row r="160" spans="1:46" ht="19.5" customHeight="1" x14ac:dyDescent="0.2">
      <c r="B160" s="478" t="s">
        <v>174</v>
      </c>
      <c r="C160" s="478"/>
      <c r="D160" s="478"/>
      <c r="E160" s="478"/>
      <c r="F160" s="478"/>
      <c r="G160" s="478"/>
      <c r="H160" s="478"/>
      <c r="I160" s="478"/>
      <c r="P160" s="664"/>
      <c r="Q160" s="664"/>
      <c r="R160" s="664"/>
      <c r="S160" s="664"/>
      <c r="T160" s="179"/>
      <c r="U160" s="23"/>
      <c r="X160" s="668"/>
      <c r="Y160" s="668"/>
      <c r="Z160" s="668"/>
      <c r="AA160" s="668"/>
      <c r="AB160" s="668"/>
    </row>
    <row r="161" spans="2:34" ht="19.5" customHeight="1" x14ac:dyDescent="0.2">
      <c r="B161" s="669"/>
      <c r="C161" s="669"/>
      <c r="D161" s="669"/>
      <c r="E161" s="669"/>
      <c r="F161" s="669"/>
      <c r="G161" s="669"/>
      <c r="H161" s="669"/>
      <c r="I161" s="669"/>
      <c r="U161" s="23"/>
      <c r="X161" s="668"/>
      <c r="Y161" s="668"/>
      <c r="Z161" s="668"/>
      <c r="AA161" s="668"/>
      <c r="AB161" s="668"/>
      <c r="AG161" s="23"/>
      <c r="AH161" s="23"/>
    </row>
    <row r="162" spans="2:34" ht="19.5" customHeight="1" x14ac:dyDescent="0.2">
      <c r="B162" s="669"/>
      <c r="C162" s="669"/>
      <c r="D162" s="669"/>
      <c r="E162" s="669"/>
      <c r="F162" s="669"/>
      <c r="G162" s="669"/>
      <c r="H162" s="669"/>
      <c r="I162" s="669"/>
      <c r="U162" s="23"/>
      <c r="X162" s="668"/>
      <c r="Y162" s="668"/>
      <c r="Z162" s="668"/>
      <c r="AA162" s="668"/>
      <c r="AB162" s="668"/>
      <c r="AG162" s="23"/>
      <c r="AH162" s="23"/>
    </row>
    <row r="163" spans="2:34" ht="19.5" customHeight="1" x14ac:dyDescent="0.2">
      <c r="B163" s="669"/>
      <c r="C163" s="669"/>
      <c r="D163" s="669"/>
      <c r="E163" s="669"/>
      <c r="F163" s="669"/>
      <c r="G163" s="669"/>
      <c r="H163" s="669"/>
      <c r="I163" s="669"/>
      <c r="U163" s="23"/>
      <c r="X163" s="668"/>
      <c r="Y163" s="668"/>
      <c r="Z163" s="668"/>
      <c r="AA163" s="668"/>
      <c r="AB163" s="668"/>
      <c r="AG163" s="23"/>
      <c r="AH163" s="23"/>
    </row>
    <row r="164" spans="2:34" ht="19.5" customHeight="1" x14ac:dyDescent="0.2">
      <c r="U164" s="23"/>
      <c r="X164" s="668"/>
      <c r="Y164" s="668"/>
      <c r="Z164" s="668"/>
      <c r="AA164" s="668"/>
      <c r="AB164" s="668"/>
      <c r="AG164" s="23"/>
      <c r="AH164" s="23"/>
    </row>
    <row r="165" spans="2:34" ht="19.5" customHeight="1" x14ac:dyDescent="0.2">
      <c r="B165" s="19" t="s">
        <v>370</v>
      </c>
      <c r="P165" s="19"/>
      <c r="U165" s="23"/>
      <c r="X165" s="668"/>
      <c r="Y165" s="668"/>
      <c r="Z165" s="668"/>
      <c r="AA165" s="668"/>
      <c r="AB165" s="668"/>
      <c r="AG165" s="23"/>
      <c r="AH165" s="23"/>
    </row>
    <row r="166" spans="2:34" ht="19.5" customHeight="1" x14ac:dyDescent="0.2">
      <c r="B166" s="478" t="s">
        <v>371</v>
      </c>
      <c r="C166" s="478"/>
      <c r="D166" s="478"/>
      <c r="E166" s="478"/>
      <c r="F166" s="478"/>
      <c r="G166" s="478"/>
      <c r="H166" s="478"/>
      <c r="I166" s="478"/>
      <c r="P166" s="670"/>
      <c r="Q166" s="670"/>
      <c r="R166" s="670"/>
      <c r="S166" s="670"/>
      <c r="T166" s="179"/>
      <c r="U166" s="23"/>
      <c r="X166" s="668"/>
      <c r="Y166" s="668"/>
      <c r="Z166" s="668"/>
      <c r="AA166" s="668"/>
      <c r="AB166" s="668"/>
    </row>
    <row r="167" spans="2:34" ht="19.5" customHeight="1" x14ac:dyDescent="0.2">
      <c r="B167" s="669"/>
      <c r="C167" s="669"/>
      <c r="D167" s="669"/>
      <c r="E167" s="669"/>
      <c r="F167" s="669"/>
      <c r="G167" s="669"/>
      <c r="H167" s="669"/>
      <c r="I167" s="669"/>
      <c r="U167" s="23"/>
      <c r="X167" s="668"/>
      <c r="Y167" s="668"/>
      <c r="Z167" s="668"/>
      <c r="AA167" s="668"/>
      <c r="AB167" s="668"/>
      <c r="AG167" s="23"/>
      <c r="AH167" s="23"/>
    </row>
    <row r="168" spans="2:34" ht="19.5" customHeight="1" x14ac:dyDescent="0.2">
      <c r="B168" s="669"/>
      <c r="C168" s="669"/>
      <c r="D168" s="669"/>
      <c r="E168" s="669"/>
      <c r="F168" s="669"/>
      <c r="G168" s="669"/>
      <c r="H168" s="669"/>
      <c r="I168" s="669"/>
      <c r="U168" s="23"/>
      <c r="X168" s="668"/>
      <c r="Y168" s="668"/>
      <c r="Z168" s="668"/>
      <c r="AA168" s="668"/>
      <c r="AB168" s="668"/>
      <c r="AG168" s="23"/>
      <c r="AH168" s="23"/>
    </row>
    <row r="169" spans="2:34" ht="19.5" customHeight="1" x14ac:dyDescent="0.2">
      <c r="B169" s="669"/>
      <c r="C169" s="669"/>
      <c r="D169" s="669"/>
      <c r="E169" s="669"/>
      <c r="F169" s="669"/>
      <c r="G169" s="669"/>
      <c r="H169" s="669"/>
      <c r="I169" s="669"/>
      <c r="U169" s="23"/>
      <c r="X169" s="668"/>
      <c r="Y169" s="668"/>
      <c r="Z169" s="668"/>
      <c r="AA169" s="668"/>
      <c r="AB169" s="668"/>
      <c r="AG169" s="23"/>
      <c r="AH169" s="23"/>
    </row>
    <row r="170" spans="2:34" ht="19.5" customHeight="1" x14ac:dyDescent="0.2">
      <c r="B170" s="669"/>
      <c r="C170" s="669"/>
      <c r="D170" s="669"/>
      <c r="E170" s="669"/>
      <c r="F170" s="669"/>
      <c r="G170" s="669"/>
      <c r="H170" s="669"/>
      <c r="I170" s="669"/>
      <c r="U170" s="23"/>
      <c r="X170" s="668"/>
      <c r="Y170" s="668"/>
      <c r="Z170" s="668"/>
      <c r="AA170" s="668"/>
      <c r="AB170" s="668"/>
      <c r="AG170" s="23"/>
      <c r="AH170" s="23"/>
    </row>
    <row r="171" spans="2:34" ht="19.5" customHeight="1" x14ac:dyDescent="0.2">
      <c r="B171" s="669"/>
      <c r="C171" s="669"/>
      <c r="D171" s="669"/>
      <c r="E171" s="669"/>
      <c r="F171" s="669"/>
      <c r="G171" s="669"/>
      <c r="H171" s="669"/>
      <c r="I171" s="669"/>
      <c r="U171" s="23"/>
      <c r="X171" s="668"/>
      <c r="Y171" s="668"/>
      <c r="Z171" s="668"/>
      <c r="AA171" s="668"/>
      <c r="AB171" s="668"/>
      <c r="AG171" s="23"/>
      <c r="AH171" s="23"/>
    </row>
    <row r="172" spans="2:34" ht="17.25" customHeight="1" x14ac:dyDescent="0.2">
      <c r="B172" s="32"/>
      <c r="C172" s="32"/>
      <c r="D172" s="32"/>
      <c r="E172" s="32"/>
      <c r="F172" s="32"/>
      <c r="H172" s="26"/>
      <c r="I172" s="26"/>
      <c r="J172" s="26"/>
      <c r="P172" s="25"/>
      <c r="S172" s="23"/>
      <c r="T172" s="23"/>
      <c r="U172" s="23"/>
      <c r="X172" s="668"/>
      <c r="Y172" s="668"/>
      <c r="Z172" s="668"/>
      <c r="AA172" s="668"/>
      <c r="AB172" s="668"/>
      <c r="AG172" s="23"/>
      <c r="AH172" s="23"/>
    </row>
    <row r="173" spans="2:34" ht="19.5" customHeight="1" x14ac:dyDescent="0.2">
      <c r="B173" s="19" t="s">
        <v>165</v>
      </c>
      <c r="P173" s="19"/>
      <c r="U173" s="23"/>
      <c r="X173" s="668"/>
      <c r="Y173" s="668"/>
      <c r="Z173" s="668"/>
      <c r="AA173" s="668"/>
      <c r="AB173" s="668"/>
      <c r="AG173" s="23"/>
      <c r="AH173" s="23"/>
    </row>
    <row r="174" spans="2:34" ht="19.5" customHeight="1" x14ac:dyDescent="0.2">
      <c r="B174" s="478" t="s">
        <v>200</v>
      </c>
      <c r="C174" s="478"/>
      <c r="D174" s="478"/>
      <c r="E174" s="478"/>
      <c r="F174" s="478"/>
      <c r="G174" s="478"/>
      <c r="H174" s="478"/>
      <c r="I174" s="478"/>
      <c r="K174" s="33"/>
      <c r="P174" s="664"/>
      <c r="Q174" s="664"/>
      <c r="R174" s="664"/>
      <c r="S174" s="664"/>
      <c r="T174" s="179"/>
      <c r="U174" s="23"/>
      <c r="X174" s="668"/>
      <c r="Y174" s="668"/>
      <c r="Z174" s="668"/>
      <c r="AA174" s="668"/>
      <c r="AB174" s="668"/>
    </row>
    <row r="175" spans="2:34" ht="19.5" customHeight="1" x14ac:dyDescent="0.2">
      <c r="B175" s="669"/>
      <c r="C175" s="669"/>
      <c r="D175" s="669"/>
      <c r="E175" s="669"/>
      <c r="F175" s="669"/>
      <c r="G175" s="669"/>
      <c r="H175" s="669"/>
      <c r="I175" s="669"/>
      <c r="K175" s="33"/>
      <c r="U175" s="23"/>
      <c r="X175" s="668"/>
      <c r="Y175" s="668"/>
      <c r="Z175" s="668"/>
      <c r="AA175" s="668"/>
      <c r="AB175" s="668"/>
      <c r="AG175" s="23"/>
      <c r="AH175" s="23"/>
    </row>
    <row r="176" spans="2:34" ht="19.5" customHeight="1" x14ac:dyDescent="0.2">
      <c r="B176" s="669"/>
      <c r="C176" s="669"/>
      <c r="D176" s="669"/>
      <c r="E176" s="669"/>
      <c r="F176" s="669"/>
      <c r="G176" s="669"/>
      <c r="H176" s="669"/>
      <c r="I176" s="669"/>
      <c r="K176" s="33"/>
      <c r="U176" s="23"/>
      <c r="X176" s="668"/>
      <c r="Y176" s="668"/>
      <c r="Z176" s="668"/>
      <c r="AA176" s="668"/>
      <c r="AB176" s="668"/>
      <c r="AG176" s="23"/>
      <c r="AH176" s="23"/>
    </row>
    <row r="177" spans="2:34" ht="19.5" customHeight="1" x14ac:dyDescent="0.2">
      <c r="B177" s="669"/>
      <c r="C177" s="669"/>
      <c r="D177" s="669"/>
      <c r="E177" s="669"/>
      <c r="F177" s="669"/>
      <c r="G177" s="669"/>
      <c r="H177" s="669"/>
      <c r="I177" s="669"/>
      <c r="K177" s="33"/>
      <c r="U177" s="23"/>
      <c r="X177" s="668"/>
      <c r="Y177" s="668"/>
      <c r="Z177" s="668"/>
      <c r="AA177" s="668"/>
      <c r="AB177" s="668"/>
      <c r="AG177" s="23"/>
      <c r="AH177" s="23"/>
    </row>
    <row r="178" spans="2:34" ht="19.5" customHeight="1" x14ac:dyDescent="0.2">
      <c r="J178" s="7"/>
      <c r="P178" s="7"/>
      <c r="Q178" s="7"/>
      <c r="R178" s="7"/>
      <c r="S178" s="7"/>
      <c r="T178" s="7"/>
      <c r="U178" s="23"/>
      <c r="X178" s="668"/>
      <c r="Y178" s="668"/>
      <c r="Z178" s="668"/>
      <c r="AA178" s="668"/>
      <c r="AB178" s="668"/>
      <c r="AG178" s="23"/>
      <c r="AH178" s="23"/>
    </row>
    <row r="179" spans="2:34" ht="17.25" customHeight="1" x14ac:dyDescent="0.2">
      <c r="B179" s="19" t="s">
        <v>368</v>
      </c>
      <c r="C179" s="32"/>
      <c r="D179" s="32"/>
      <c r="E179" s="32"/>
      <c r="F179" s="32"/>
      <c r="H179" s="26"/>
      <c r="I179" s="26"/>
      <c r="J179" s="26"/>
      <c r="P179" s="25"/>
      <c r="S179" s="23"/>
      <c r="T179" s="23"/>
      <c r="U179" s="23"/>
      <c r="X179" s="668"/>
      <c r="Y179" s="668"/>
      <c r="Z179" s="668"/>
      <c r="AA179" s="668"/>
      <c r="AB179" s="668"/>
      <c r="AG179" s="23"/>
      <c r="AH179" s="23"/>
    </row>
    <row r="180" spans="2:34" s="1" customFormat="1" ht="43.9" customHeight="1" x14ac:dyDescent="0.2">
      <c r="B180" s="478" t="s">
        <v>645</v>
      </c>
      <c r="C180" s="478"/>
      <c r="D180" s="478"/>
      <c r="E180" s="478"/>
      <c r="F180" s="478"/>
      <c r="G180" s="478"/>
      <c r="H180" s="478"/>
      <c r="I180" s="478"/>
      <c r="X180" s="668"/>
      <c r="Y180" s="668"/>
      <c r="Z180" s="668"/>
      <c r="AA180" s="668"/>
      <c r="AB180" s="668"/>
    </row>
    <row r="181" spans="2:34" s="1" customFormat="1" ht="41.25" customHeight="1" x14ac:dyDescent="0.2">
      <c r="B181" s="675"/>
      <c r="C181" s="676"/>
      <c r="D181" s="676"/>
      <c r="E181" s="677"/>
      <c r="F181" s="677"/>
      <c r="G181" s="677"/>
      <c r="H181" s="677"/>
      <c r="I181" s="678"/>
      <c r="X181" s="668"/>
      <c r="Y181" s="668"/>
      <c r="Z181" s="668"/>
      <c r="AA181" s="668"/>
      <c r="AB181" s="668"/>
    </row>
    <row r="182" spans="2:34" s="1" customFormat="1" ht="41.25" customHeight="1" x14ac:dyDescent="0.2">
      <c r="B182" s="679"/>
      <c r="C182" s="680"/>
      <c r="D182" s="680"/>
      <c r="E182" s="681"/>
      <c r="F182" s="681"/>
      <c r="G182" s="681"/>
      <c r="H182" s="681"/>
      <c r="I182" s="682"/>
      <c r="X182" s="668"/>
      <c r="Y182" s="668"/>
      <c r="Z182" s="668"/>
      <c r="AA182" s="668"/>
      <c r="AB182" s="668"/>
    </row>
    <row r="183" spans="2:34" s="1" customFormat="1" ht="25.5" customHeight="1" x14ac:dyDescent="0.25">
      <c r="B183" s="683"/>
      <c r="C183" s="684"/>
      <c r="D183" s="684"/>
      <c r="E183" s="684"/>
      <c r="F183" s="684"/>
      <c r="G183" s="684"/>
      <c r="H183" s="684"/>
      <c r="I183" s="685"/>
      <c r="J183" s="16"/>
      <c r="K183" s="16"/>
      <c r="L183" s="16"/>
      <c r="M183" s="16"/>
      <c r="X183" s="668"/>
      <c r="Y183" s="668"/>
      <c r="Z183" s="668"/>
      <c r="AA183" s="668"/>
      <c r="AB183" s="668"/>
    </row>
    <row r="184" spans="2:34" ht="17.25" customHeight="1" x14ac:dyDescent="0.2">
      <c r="B184" s="32"/>
      <c r="C184" s="32"/>
      <c r="D184" s="32"/>
      <c r="E184" s="32"/>
      <c r="F184" s="32"/>
      <c r="H184" s="26"/>
      <c r="I184" s="26"/>
      <c r="J184" s="26"/>
      <c r="P184" s="25"/>
      <c r="S184" s="23"/>
      <c r="T184" s="23"/>
      <c r="U184" s="23"/>
      <c r="X184" s="668"/>
      <c r="Y184" s="668"/>
      <c r="Z184" s="668"/>
      <c r="AA184" s="668"/>
      <c r="AB184" s="668"/>
      <c r="AG184" s="23"/>
      <c r="AH184" s="23"/>
    </row>
    <row r="185" spans="2:34" ht="20.25" customHeight="1" x14ac:dyDescent="0.2">
      <c r="B185" s="498" t="s">
        <v>35</v>
      </c>
      <c r="C185" s="498"/>
      <c r="D185" s="498"/>
      <c r="E185" s="498"/>
      <c r="F185" s="498"/>
      <c r="P185" s="25"/>
      <c r="S185" s="23"/>
      <c r="T185" s="23"/>
      <c r="U185" s="23"/>
      <c r="X185" s="668"/>
      <c r="Y185" s="668"/>
      <c r="Z185" s="668"/>
      <c r="AA185" s="668"/>
      <c r="AB185" s="668"/>
      <c r="AG185" s="23"/>
      <c r="AH185" s="23"/>
    </row>
    <row r="186" spans="2:34" ht="33" customHeight="1" x14ac:dyDescent="0.2">
      <c r="B186" s="508" t="s">
        <v>36</v>
      </c>
      <c r="C186" s="505"/>
      <c r="D186" s="505"/>
      <c r="E186" s="505"/>
      <c r="F186" s="505"/>
      <c r="G186" s="505"/>
      <c r="H186" s="505"/>
      <c r="I186" s="505"/>
      <c r="J186" s="86"/>
      <c r="K186" s="77"/>
      <c r="L186" s="77"/>
      <c r="M186" s="77"/>
      <c r="N186" s="77"/>
      <c r="O186" s="23"/>
      <c r="P186" s="23"/>
      <c r="Q186" s="23"/>
      <c r="R186" s="23"/>
      <c r="S186" s="23"/>
      <c r="T186" s="23"/>
      <c r="U186" s="23"/>
      <c r="X186" s="668"/>
      <c r="Y186" s="668"/>
      <c r="Z186" s="668"/>
      <c r="AA186" s="668"/>
      <c r="AB186" s="668"/>
      <c r="AG186" s="23"/>
      <c r="AH186" s="23"/>
    </row>
    <row r="187" spans="2:34" ht="17.25" customHeight="1" x14ac:dyDescent="0.2">
      <c r="B187" s="686"/>
      <c r="C187" s="687"/>
      <c r="D187" s="687"/>
      <c r="E187" s="687"/>
      <c r="F187" s="687"/>
      <c r="G187" s="687"/>
      <c r="H187" s="687"/>
      <c r="I187" s="687"/>
      <c r="J187" s="87"/>
      <c r="K187" s="88"/>
      <c r="L187" s="88"/>
      <c r="M187" s="88"/>
      <c r="N187" s="88"/>
      <c r="O187" s="23"/>
      <c r="P187" s="23"/>
      <c r="Q187" s="23"/>
      <c r="R187" s="23"/>
      <c r="S187" s="23"/>
      <c r="T187" s="23"/>
      <c r="U187" s="23"/>
      <c r="X187" s="668"/>
      <c r="Y187" s="668"/>
      <c r="Z187" s="668"/>
      <c r="AA187" s="668"/>
      <c r="AB187" s="668"/>
      <c r="AG187" s="23"/>
      <c r="AH187" s="23"/>
    </row>
    <row r="188" spans="2:34" ht="12.75" customHeight="1" x14ac:dyDescent="0.2">
      <c r="B188" s="688"/>
      <c r="C188" s="689"/>
      <c r="D188" s="689"/>
      <c r="E188" s="689"/>
      <c r="F188" s="689"/>
      <c r="G188" s="689"/>
      <c r="H188" s="689"/>
      <c r="I188" s="689"/>
      <c r="J188" s="87"/>
      <c r="K188" s="88"/>
      <c r="L188" s="88"/>
      <c r="M188" s="88"/>
      <c r="N188" s="88"/>
      <c r="X188" s="668"/>
      <c r="Y188" s="668"/>
      <c r="Z188" s="668"/>
      <c r="AA188" s="668"/>
      <c r="AB188" s="668"/>
    </row>
    <row r="189" spans="2:34" ht="12.75" customHeight="1" x14ac:dyDescent="0.2">
      <c r="B189" s="688"/>
      <c r="C189" s="689"/>
      <c r="D189" s="689"/>
      <c r="E189" s="689"/>
      <c r="F189" s="689"/>
      <c r="G189" s="689"/>
      <c r="H189" s="689"/>
      <c r="I189" s="689"/>
      <c r="J189" s="87"/>
      <c r="K189" s="88"/>
      <c r="L189" s="88"/>
      <c r="M189" s="88"/>
      <c r="N189" s="88"/>
      <c r="X189" s="668"/>
      <c r="Y189" s="668"/>
      <c r="Z189" s="668"/>
      <c r="AA189" s="668"/>
      <c r="AB189" s="668"/>
    </row>
    <row r="190" spans="2:34" ht="12.75" customHeight="1" x14ac:dyDescent="0.2">
      <c r="B190" s="688"/>
      <c r="C190" s="689"/>
      <c r="D190" s="689"/>
      <c r="E190" s="689"/>
      <c r="F190" s="689"/>
      <c r="G190" s="689"/>
      <c r="H190" s="689"/>
      <c r="I190" s="689"/>
      <c r="J190" s="87"/>
      <c r="K190" s="88"/>
      <c r="L190" s="88"/>
      <c r="M190" s="88"/>
      <c r="N190" s="88"/>
      <c r="X190" s="668"/>
      <c r="Y190" s="668"/>
      <c r="Z190" s="668"/>
      <c r="AA190" s="668"/>
      <c r="AB190" s="668"/>
    </row>
    <row r="191" spans="2:34" ht="12.75" customHeight="1" x14ac:dyDescent="0.2">
      <c r="B191" s="688"/>
      <c r="C191" s="689"/>
      <c r="D191" s="689"/>
      <c r="E191" s="689"/>
      <c r="F191" s="689"/>
      <c r="G191" s="689"/>
      <c r="H191" s="689"/>
      <c r="I191" s="689"/>
      <c r="J191" s="87"/>
      <c r="K191" s="88"/>
      <c r="L191" s="88"/>
      <c r="M191" s="88"/>
      <c r="N191" s="88"/>
      <c r="X191" s="668"/>
      <c r="Y191" s="668"/>
      <c r="Z191" s="668"/>
      <c r="AA191" s="668"/>
      <c r="AB191" s="668"/>
    </row>
    <row r="192" spans="2:34" ht="12.75" customHeight="1" x14ac:dyDescent="0.2">
      <c r="B192" s="688"/>
      <c r="C192" s="689"/>
      <c r="D192" s="689"/>
      <c r="E192" s="689"/>
      <c r="F192" s="689"/>
      <c r="G192" s="689"/>
      <c r="H192" s="689"/>
      <c r="I192" s="689"/>
      <c r="J192" s="87"/>
      <c r="K192" s="88"/>
      <c r="L192" s="88"/>
      <c r="M192" s="88"/>
      <c r="N192" s="88"/>
      <c r="X192" s="668"/>
      <c r="Y192" s="668"/>
      <c r="Z192" s="668"/>
      <c r="AA192" s="668"/>
      <c r="AB192" s="668"/>
    </row>
    <row r="193" spans="2:46" ht="12.75" customHeight="1" x14ac:dyDescent="0.2">
      <c r="B193" s="688"/>
      <c r="C193" s="689"/>
      <c r="D193" s="689"/>
      <c r="E193" s="689"/>
      <c r="F193" s="689"/>
      <c r="G193" s="689"/>
      <c r="H193" s="689"/>
      <c r="I193" s="689"/>
      <c r="J193" s="82"/>
      <c r="K193" s="83"/>
      <c r="L193" s="83"/>
      <c r="M193" s="83"/>
      <c r="N193" s="83"/>
      <c r="X193" s="668"/>
      <c r="Y193" s="668"/>
      <c r="Z193" s="668"/>
      <c r="AA193" s="668"/>
      <c r="AB193" s="668"/>
    </row>
    <row r="194" spans="2:46" ht="12.75" customHeight="1" x14ac:dyDescent="0.2">
      <c r="B194" s="688"/>
      <c r="C194" s="689"/>
      <c r="D194" s="689"/>
      <c r="E194" s="689"/>
      <c r="F194" s="689"/>
      <c r="G194" s="689"/>
      <c r="H194" s="689"/>
      <c r="I194" s="689"/>
      <c r="J194" s="82"/>
      <c r="K194" s="83"/>
      <c r="L194" s="83"/>
      <c r="M194" s="83"/>
      <c r="N194" s="83"/>
      <c r="X194" s="668"/>
      <c r="Y194" s="668"/>
      <c r="Z194" s="668"/>
      <c r="AA194" s="668"/>
      <c r="AB194" s="668"/>
    </row>
    <row r="195" spans="2:46" ht="12.75" customHeight="1" x14ac:dyDescent="0.2">
      <c r="B195" s="688"/>
      <c r="C195" s="689"/>
      <c r="D195" s="689"/>
      <c r="E195" s="689"/>
      <c r="F195" s="689"/>
      <c r="G195" s="689"/>
      <c r="H195" s="689"/>
      <c r="I195" s="689"/>
      <c r="J195" s="82"/>
      <c r="K195" s="83"/>
      <c r="L195" s="83"/>
      <c r="M195" s="83"/>
      <c r="N195" s="83"/>
      <c r="X195" s="668"/>
      <c r="Y195" s="668"/>
      <c r="Z195" s="668"/>
      <c r="AA195" s="668"/>
      <c r="AB195" s="668"/>
    </row>
    <row r="196" spans="2:46" ht="15" customHeight="1" x14ac:dyDescent="0.2">
      <c r="B196" s="690"/>
      <c r="C196" s="691"/>
      <c r="D196" s="691"/>
      <c r="E196" s="691"/>
      <c r="F196" s="691"/>
      <c r="G196" s="691"/>
      <c r="H196" s="691"/>
      <c r="I196" s="691"/>
      <c r="J196" s="82"/>
      <c r="K196" s="83"/>
      <c r="L196" s="83"/>
      <c r="M196" s="83"/>
      <c r="N196" s="83"/>
      <c r="X196" s="668"/>
      <c r="Y196" s="668"/>
      <c r="Z196" s="668"/>
      <c r="AA196" s="668"/>
      <c r="AB196" s="668"/>
    </row>
    <row r="197" spans="2:46" x14ac:dyDescent="0.2">
      <c r="P197" s="33"/>
      <c r="X197" s="668"/>
      <c r="Y197" s="668"/>
      <c r="Z197" s="668"/>
      <c r="AA197" s="668"/>
      <c r="AB197" s="668"/>
    </row>
    <row r="198" spans="2:46" ht="15" customHeight="1" x14ac:dyDescent="0.2">
      <c r="B198" s="19" t="s">
        <v>166</v>
      </c>
      <c r="M198" s="19"/>
      <c r="P198" s="19" t="s">
        <v>137</v>
      </c>
      <c r="X198" s="668"/>
      <c r="Y198" s="668"/>
      <c r="Z198" s="668"/>
      <c r="AA198" s="668"/>
      <c r="AB198" s="668"/>
    </row>
    <row r="199" spans="2:46" ht="19.5" customHeight="1" x14ac:dyDescent="0.2">
      <c r="B199" s="478" t="s">
        <v>139</v>
      </c>
      <c r="C199" s="478"/>
      <c r="D199" s="478"/>
      <c r="E199" s="478"/>
      <c r="F199" s="478"/>
      <c r="G199" s="478"/>
      <c r="H199" s="478"/>
      <c r="I199" s="478"/>
      <c r="P199" s="508" t="s">
        <v>138</v>
      </c>
      <c r="Q199" s="509"/>
      <c r="R199" s="509"/>
      <c r="S199" s="509"/>
      <c r="T199" s="509"/>
      <c r="U199" s="509"/>
      <c r="V199" s="509"/>
      <c r="W199" s="671"/>
      <c r="X199" s="668"/>
      <c r="Y199" s="668"/>
      <c r="Z199" s="668"/>
      <c r="AA199" s="668"/>
      <c r="AB199" s="668"/>
    </row>
    <row r="200" spans="2:46" ht="19.5" customHeight="1" x14ac:dyDescent="0.2">
      <c r="B200" s="669"/>
      <c r="C200" s="669"/>
      <c r="D200" s="669"/>
      <c r="E200" s="669"/>
      <c r="F200" s="669"/>
      <c r="G200" s="669"/>
      <c r="H200" s="669"/>
      <c r="I200" s="669"/>
      <c r="O200" s="40"/>
      <c r="P200" s="672"/>
      <c r="Q200" s="673"/>
      <c r="R200" s="673"/>
      <c r="S200" s="673"/>
      <c r="T200" s="673"/>
      <c r="U200" s="673"/>
      <c r="V200" s="673"/>
      <c r="W200" s="674"/>
      <c r="X200" s="668"/>
      <c r="Y200" s="668"/>
      <c r="Z200" s="668"/>
      <c r="AA200" s="668"/>
      <c r="AB200" s="668"/>
    </row>
    <row r="201" spans="2:46" ht="19.5" customHeight="1" x14ac:dyDescent="0.2">
      <c r="B201" s="669"/>
      <c r="C201" s="669"/>
      <c r="D201" s="669"/>
      <c r="E201" s="669"/>
      <c r="F201" s="669"/>
      <c r="G201" s="669"/>
      <c r="H201" s="669"/>
      <c r="I201" s="669"/>
      <c r="P201" s="672"/>
      <c r="Q201" s="673"/>
      <c r="R201" s="673"/>
      <c r="S201" s="673"/>
      <c r="T201" s="673"/>
      <c r="U201" s="673"/>
      <c r="V201" s="673"/>
      <c r="W201" s="674"/>
      <c r="X201" s="668"/>
      <c r="Y201" s="668"/>
      <c r="Z201" s="668"/>
      <c r="AA201" s="668"/>
      <c r="AB201" s="668"/>
    </row>
    <row r="202" spans="2:46" ht="19.5" customHeight="1" x14ac:dyDescent="0.2">
      <c r="B202" s="665"/>
      <c r="C202" s="666"/>
      <c r="D202" s="666"/>
      <c r="E202" s="666"/>
      <c r="F202" s="666"/>
      <c r="G202" s="666"/>
      <c r="H202" s="666"/>
      <c r="I202" s="667"/>
      <c r="P202" s="672"/>
      <c r="Q202" s="673"/>
      <c r="R202" s="673"/>
      <c r="S202" s="673"/>
      <c r="T202" s="673"/>
      <c r="U202" s="673"/>
      <c r="V202" s="673"/>
      <c r="W202" s="674"/>
      <c r="X202" s="668"/>
      <c r="Y202" s="668"/>
      <c r="Z202" s="668"/>
      <c r="AA202" s="668"/>
      <c r="AB202" s="668"/>
    </row>
    <row r="203" spans="2:46" ht="19.5" customHeight="1" x14ac:dyDescent="0.2">
      <c r="B203" s="19"/>
      <c r="P203" s="27"/>
      <c r="Q203" s="27"/>
      <c r="R203" s="27"/>
      <c r="S203" s="27"/>
      <c r="T203" s="27"/>
      <c r="U203" s="27"/>
      <c r="X203" s="668"/>
      <c r="Y203" s="668"/>
      <c r="Z203" s="668"/>
      <c r="AA203" s="668"/>
      <c r="AB203" s="668"/>
    </row>
    <row r="204" spans="2:46" x14ac:dyDescent="0.2">
      <c r="P204" s="33"/>
      <c r="X204" s="668"/>
      <c r="Y204" s="668"/>
      <c r="Z204" s="668"/>
      <c r="AA204" s="668"/>
      <c r="AB204" s="668"/>
    </row>
    <row r="205" spans="2:46" ht="19.5" customHeight="1" x14ac:dyDescent="0.2">
      <c r="B205" s="19"/>
      <c r="H205" s="19"/>
      <c r="R205" s="24"/>
      <c r="U205" s="66"/>
      <c r="X205" s="668"/>
      <c r="Y205" s="668"/>
      <c r="Z205" s="668"/>
      <c r="AA205" s="668"/>
      <c r="AB205" s="668"/>
    </row>
    <row r="206" spans="2:46" ht="19.5" customHeight="1" x14ac:dyDescent="0.2">
      <c r="B206" s="19"/>
      <c r="H206" s="19"/>
      <c r="P206" s="453" t="s">
        <v>646</v>
      </c>
      <c r="Q206" s="454"/>
      <c r="R206" s="454"/>
      <c r="S206" s="454"/>
      <c r="T206" s="454"/>
      <c r="U206" s="454"/>
      <c r="V206" s="454"/>
      <c r="W206" s="702"/>
      <c r="X206" s="63"/>
      <c r="Y206" s="63"/>
      <c r="Z206" s="63"/>
      <c r="AA206" s="63"/>
      <c r="AB206" s="63"/>
    </row>
    <row r="207" spans="2:46" ht="21" customHeight="1" x14ac:dyDescent="0.2">
      <c r="M207" s="33"/>
      <c r="P207" s="703"/>
      <c r="Q207" s="704"/>
      <c r="R207" s="704"/>
      <c r="S207" s="704"/>
      <c r="T207" s="704"/>
      <c r="U207" s="704"/>
      <c r="V207" s="704"/>
      <c r="W207" s="705"/>
      <c r="X207" s="19"/>
      <c r="Y207" s="19"/>
      <c r="Z207" s="19"/>
      <c r="AA207" s="19"/>
      <c r="AB207" s="19"/>
      <c r="AC207" s="19"/>
      <c r="AD207" s="19"/>
      <c r="AE207" s="19"/>
      <c r="AF207" s="19"/>
      <c r="AG207" s="19"/>
      <c r="AH207" s="44"/>
      <c r="AI207" s="44"/>
      <c r="AJ207" s="44"/>
      <c r="AK207" s="44"/>
      <c r="AL207" s="44"/>
      <c r="AM207" s="44"/>
      <c r="AN207" s="44"/>
      <c r="AO207" s="44"/>
      <c r="AP207" s="44"/>
      <c r="AQ207" s="44"/>
      <c r="AR207" s="44"/>
      <c r="AS207" s="44"/>
      <c r="AT207" s="43"/>
    </row>
    <row r="208" spans="2:46" ht="51" customHeight="1" x14ac:dyDescent="0.2">
      <c r="B208" s="706" t="s">
        <v>124</v>
      </c>
      <c r="C208" s="707"/>
      <c r="D208" s="707"/>
      <c r="E208" s="707"/>
      <c r="F208" s="707"/>
      <c r="G208" s="707"/>
      <c r="H208" s="707"/>
      <c r="I208" s="708"/>
      <c r="P208" s="709" t="str">
        <f>"Leverantören intygar att avropssvaret är giltigt minst den tid som avropande organisation angett ovan. "&amp;CHAR(10)&amp;"("&amp;TEXT(D34,"ÅÅÅÅ-MM-DD")&amp;")"</f>
        <v>Leverantören intygar att avropssvaret är giltigt minst den tid som avropande organisation angett ovan. 
(1900-01-00)</v>
      </c>
      <c r="Q208" s="709"/>
      <c r="R208" s="709"/>
      <c r="S208" s="709"/>
      <c r="T208" s="709"/>
      <c r="U208" s="709"/>
      <c r="V208" s="709"/>
      <c r="W208" s="709"/>
      <c r="X208" s="19"/>
      <c r="Y208" s="19"/>
      <c r="Z208" s="19"/>
      <c r="AA208" s="19"/>
      <c r="AB208" s="19"/>
      <c r="AC208" s="19"/>
      <c r="AD208" s="19"/>
      <c r="AE208" s="19"/>
      <c r="AF208" s="19"/>
      <c r="AG208" s="19"/>
      <c r="AH208" s="44"/>
      <c r="AI208" s="44"/>
      <c r="AJ208" s="44"/>
      <c r="AK208" s="44"/>
      <c r="AL208" s="44"/>
      <c r="AM208" s="44"/>
      <c r="AN208" s="44"/>
      <c r="AO208" s="44"/>
      <c r="AP208" s="44"/>
      <c r="AQ208" s="44"/>
      <c r="AR208" s="44"/>
      <c r="AS208" s="44"/>
      <c r="AT208" s="43"/>
    </row>
    <row r="209" spans="2:46" ht="21" customHeight="1" x14ac:dyDescent="0.2">
      <c r="B209" s="67"/>
      <c r="P209" s="508" t="s">
        <v>38</v>
      </c>
      <c r="Q209" s="509"/>
      <c r="R209" s="509"/>
      <c r="S209" s="509"/>
      <c r="T209" s="509"/>
      <c r="U209" s="509"/>
      <c r="V209" s="509"/>
      <c r="W209" s="663"/>
      <c r="X209" s="19"/>
      <c r="Y209" s="19"/>
      <c r="Z209" s="19"/>
      <c r="AA209" s="19"/>
      <c r="AB209" s="19"/>
      <c r="AC209" s="19"/>
      <c r="AD209" s="19"/>
      <c r="AE209" s="19"/>
      <c r="AF209" s="19"/>
      <c r="AG209" s="19"/>
      <c r="AH209" s="44"/>
      <c r="AI209" s="44"/>
      <c r="AJ209" s="44"/>
      <c r="AK209" s="44"/>
      <c r="AL209" s="44"/>
      <c r="AM209" s="44"/>
      <c r="AN209" s="44"/>
      <c r="AO209" s="44"/>
      <c r="AP209" s="44"/>
      <c r="AQ209" s="44"/>
      <c r="AR209" s="44"/>
      <c r="AS209" s="44"/>
      <c r="AT209" s="43"/>
    </row>
    <row r="210" spans="2:46" ht="21.75" customHeight="1" x14ac:dyDescent="0.2">
      <c r="B210" s="22"/>
      <c r="C210" s="22"/>
      <c r="D210" s="22"/>
      <c r="E210" s="22"/>
      <c r="F210" s="22"/>
      <c r="G210" s="22"/>
      <c r="H210" s="22"/>
      <c r="I210" s="22"/>
      <c r="J210" s="22"/>
      <c r="K210" s="22"/>
      <c r="L210" s="22"/>
      <c r="M210" s="22"/>
      <c r="P210" s="672"/>
      <c r="Q210" s="673"/>
      <c r="R210" s="673"/>
      <c r="S210" s="673"/>
      <c r="T210" s="673"/>
      <c r="U210" s="673"/>
      <c r="V210" s="673"/>
      <c r="W210" s="674"/>
      <c r="X210" s="28"/>
      <c r="Y210" s="28"/>
      <c r="Z210" s="28"/>
      <c r="AA210" s="28"/>
      <c r="AB210" s="28"/>
      <c r="AC210" s="28"/>
      <c r="AD210" s="28"/>
      <c r="AE210" s="28"/>
      <c r="AF210" s="28"/>
      <c r="AG210" s="28"/>
      <c r="AH210" s="43" t="b">
        <f>IF(P210=0,TRUE,FALSE)</f>
        <v>1</v>
      </c>
      <c r="AI210" s="45"/>
      <c r="AJ210" s="46"/>
      <c r="AK210" s="43"/>
      <c r="AL210" s="43"/>
      <c r="AM210" s="43"/>
      <c r="AN210" s="43"/>
      <c r="AO210" s="43"/>
      <c r="AP210" s="43"/>
      <c r="AQ210" s="43"/>
      <c r="AR210" s="43"/>
      <c r="AS210" s="43"/>
      <c r="AT210" s="43"/>
    </row>
    <row r="211" spans="2:46" ht="7.5" customHeight="1" x14ac:dyDescent="0.2">
      <c r="B211" s="22"/>
      <c r="C211" s="22"/>
      <c r="D211" s="22"/>
      <c r="E211" s="22"/>
      <c r="F211" s="22"/>
      <c r="G211" s="22"/>
      <c r="H211" s="22"/>
      <c r="I211" s="22"/>
      <c r="J211" s="22"/>
      <c r="K211" s="22"/>
      <c r="L211" s="22"/>
      <c r="M211" s="22"/>
      <c r="P211" s="29"/>
      <c r="Q211" s="29"/>
      <c r="R211" s="29"/>
      <c r="S211" s="29"/>
      <c r="T211" s="29"/>
      <c r="X211" s="30"/>
      <c r="Y211" s="30"/>
      <c r="Z211" s="30"/>
      <c r="AA211" s="30"/>
      <c r="AB211" s="30"/>
      <c r="AC211" s="30"/>
      <c r="AD211" s="30"/>
      <c r="AE211" s="30"/>
      <c r="AF211" s="30"/>
      <c r="AG211" s="30"/>
      <c r="AH211" s="47"/>
      <c r="AI211" s="47"/>
      <c r="AJ211" s="46"/>
      <c r="AK211" s="43"/>
      <c r="AL211" s="43"/>
      <c r="AM211" s="43"/>
      <c r="AN211" s="43"/>
      <c r="AO211" s="43"/>
      <c r="AP211" s="43"/>
      <c r="AQ211" s="43"/>
      <c r="AR211" s="43"/>
      <c r="AS211" s="43"/>
      <c r="AT211" s="43"/>
    </row>
    <row r="212" spans="2:46" ht="18" customHeight="1" x14ac:dyDescent="0.2">
      <c r="B212" s="22"/>
      <c r="C212" s="22"/>
      <c r="D212" s="22"/>
      <c r="E212" s="22"/>
      <c r="F212" s="22"/>
      <c r="G212" s="22"/>
      <c r="H212" s="22"/>
      <c r="I212" s="22"/>
      <c r="J212" s="22"/>
      <c r="K212" s="22"/>
      <c r="L212" s="22"/>
      <c r="M212" s="22"/>
      <c r="P212" s="692" t="s">
        <v>39</v>
      </c>
      <c r="Q212" s="693"/>
      <c r="R212" s="693"/>
      <c r="S212" s="693"/>
      <c r="T212" s="693"/>
      <c r="U212" s="693"/>
      <c r="V212" s="693"/>
      <c r="W212" s="694"/>
      <c r="X212" s="29"/>
      <c r="Y212" s="29"/>
      <c r="Z212" s="29"/>
      <c r="AA212" s="29"/>
      <c r="AB212" s="29"/>
      <c r="AC212" s="29"/>
      <c r="AD212" s="29"/>
      <c r="AE212" s="29"/>
      <c r="AF212" s="29"/>
      <c r="AG212" s="29"/>
      <c r="AH212" s="46"/>
      <c r="AI212" s="46"/>
      <c r="AJ212" s="46"/>
      <c r="AK212" s="43"/>
      <c r="AL212" s="43"/>
      <c r="AM212" s="43"/>
      <c r="AN212" s="43"/>
      <c r="AO212" s="43"/>
      <c r="AP212" s="43"/>
      <c r="AQ212" s="43"/>
      <c r="AR212" s="43"/>
      <c r="AS212" s="43"/>
      <c r="AT212" s="43"/>
    </row>
    <row r="213" spans="2:46" ht="14.25" customHeight="1" x14ac:dyDescent="0.2">
      <c r="B213" s="34"/>
      <c r="C213" s="34"/>
      <c r="D213" s="34"/>
      <c r="P213" s="695"/>
      <c r="Q213" s="696"/>
      <c r="R213" s="696"/>
      <c r="S213" s="696"/>
      <c r="T213" s="696"/>
      <c r="U213" s="696"/>
      <c r="V213" s="696"/>
      <c r="W213" s="697"/>
      <c r="X213" s="28"/>
      <c r="Y213" s="28"/>
      <c r="Z213" s="28"/>
      <c r="AA213" s="28"/>
      <c r="AB213" s="28"/>
      <c r="AC213" s="28"/>
      <c r="AD213" s="28"/>
      <c r="AE213" s="28"/>
      <c r="AF213" s="28"/>
      <c r="AG213" s="28"/>
      <c r="AH213" s="45"/>
      <c r="AI213" s="45"/>
      <c r="AJ213" s="46"/>
      <c r="AK213" s="43"/>
      <c r="AL213" s="43"/>
      <c r="AM213" s="43"/>
      <c r="AN213" s="43"/>
      <c r="AO213" s="43"/>
      <c r="AP213" s="43"/>
      <c r="AQ213" s="43"/>
      <c r="AR213" s="43"/>
      <c r="AS213" s="43"/>
      <c r="AT213" s="43"/>
    </row>
    <row r="214" spans="2:46" ht="26.25" customHeight="1" x14ac:dyDescent="0.2">
      <c r="B214" s="34"/>
      <c r="C214" s="34"/>
      <c r="D214" s="34"/>
      <c r="F214" s="33"/>
      <c r="P214" s="698"/>
      <c r="Q214" s="699"/>
      <c r="R214" s="699"/>
      <c r="S214" s="699"/>
      <c r="T214" s="699"/>
      <c r="U214" s="699"/>
      <c r="V214" s="699"/>
      <c r="W214" s="700"/>
      <c r="X214" s="30"/>
      <c r="Y214" s="30"/>
      <c r="Z214" s="30"/>
      <c r="AA214" s="30"/>
      <c r="AB214" s="30"/>
      <c r="AC214" s="30"/>
      <c r="AD214" s="30"/>
      <c r="AE214" s="30"/>
      <c r="AF214" s="30"/>
      <c r="AG214" s="30"/>
      <c r="AH214" s="43" t="b">
        <f>IF(P213=0,TRUE,FALSE)</f>
        <v>1</v>
      </c>
      <c r="AI214" s="47"/>
      <c r="AJ214" s="46"/>
      <c r="AK214" s="43"/>
      <c r="AL214" s="43"/>
      <c r="AM214" s="43"/>
      <c r="AN214" s="43"/>
      <c r="AO214" s="43"/>
      <c r="AP214" s="43"/>
      <c r="AQ214" s="43"/>
      <c r="AR214" s="43"/>
      <c r="AS214" s="43"/>
      <c r="AT214" s="43"/>
    </row>
    <row r="215" spans="2:46" ht="42.75" customHeight="1" x14ac:dyDescent="0.2">
      <c r="F215" s="33"/>
      <c r="R215" s="30"/>
      <c r="X215" s="30"/>
      <c r="Y215" s="30"/>
      <c r="Z215" s="30"/>
      <c r="AA215" s="30"/>
      <c r="AB215" s="30"/>
      <c r="AC215" s="30"/>
      <c r="AD215" s="30"/>
      <c r="AE215" s="30"/>
      <c r="AF215" s="30"/>
      <c r="AG215" s="30"/>
      <c r="AH215" s="47"/>
      <c r="AI215" s="47"/>
      <c r="AJ215" s="46"/>
      <c r="AK215" s="43"/>
      <c r="AL215" s="43"/>
      <c r="AM215" s="43"/>
      <c r="AN215" s="43"/>
      <c r="AO215" s="43"/>
      <c r="AP215" s="43"/>
      <c r="AQ215" s="43"/>
      <c r="AR215" s="43"/>
      <c r="AS215" s="43"/>
      <c r="AT215" s="43"/>
    </row>
    <row r="216" spans="2:46" ht="31.5" customHeight="1" x14ac:dyDescent="0.2">
      <c r="T216" s="701" t="str">
        <f>IF(LarmStatus,"Minst ett av de obligatoriska kraven är inte ifyllda eller besvarde med Nej","")</f>
        <v>Minst ett av de obligatoriska kraven är inte ifyllda eller besvarde med Nej</v>
      </c>
      <c r="U216" s="701"/>
      <c r="V216" s="701"/>
      <c r="W216" s="701"/>
      <c r="X216" s="33"/>
      <c r="AH216" s="43"/>
      <c r="AI216" s="43"/>
      <c r="AJ216" s="43"/>
      <c r="AK216" s="43"/>
      <c r="AL216" s="43"/>
      <c r="AM216" s="43"/>
      <c r="AN216" s="43"/>
      <c r="AO216" s="43"/>
      <c r="AP216" s="43"/>
      <c r="AQ216" s="43"/>
      <c r="AR216" s="43"/>
      <c r="AS216" s="43"/>
      <c r="AT216" s="43"/>
    </row>
    <row r="217" spans="2:46" ht="7.5" customHeight="1" x14ac:dyDescent="0.2">
      <c r="AH217" s="43"/>
      <c r="AI217" s="43"/>
      <c r="AJ217" s="43"/>
      <c r="AK217" s="43"/>
      <c r="AL217" s="43"/>
      <c r="AM217" s="43"/>
      <c r="AN217" s="43"/>
      <c r="AO217" s="43"/>
      <c r="AP217" s="43"/>
      <c r="AQ217" s="43"/>
      <c r="AR217" s="43"/>
      <c r="AS217" s="43"/>
      <c r="AT217" s="43"/>
    </row>
    <row r="218" spans="2:46" ht="7.5" customHeight="1" x14ac:dyDescent="0.2">
      <c r="AH218" s="43"/>
      <c r="AI218" s="43"/>
      <c r="AJ218" s="43"/>
      <c r="AK218" s="43"/>
      <c r="AL218" s="43"/>
      <c r="AM218" s="43"/>
      <c r="AN218" s="43"/>
      <c r="AO218" s="43"/>
      <c r="AP218" s="43"/>
      <c r="AQ218" s="43"/>
      <c r="AR218" s="43"/>
      <c r="AS218" s="43"/>
      <c r="AT218" s="43"/>
    </row>
    <row r="219" spans="2:46" ht="20.25" customHeight="1" x14ac:dyDescent="0.2">
      <c r="AH219" s="43"/>
      <c r="AI219" s="43"/>
      <c r="AJ219" s="43"/>
      <c r="AK219" s="43"/>
      <c r="AL219" s="43"/>
      <c r="AM219" s="43"/>
      <c r="AN219" s="43"/>
      <c r="AO219" s="43"/>
      <c r="AP219" s="43"/>
      <c r="AQ219" s="43"/>
      <c r="AR219" s="43"/>
      <c r="AS219" s="43"/>
      <c r="AT219" s="43"/>
    </row>
    <row r="220" spans="2:46" ht="17.25" customHeight="1" x14ac:dyDescent="0.2">
      <c r="AH220" s="43"/>
      <c r="AI220" s="43"/>
      <c r="AJ220" s="43"/>
      <c r="AK220" s="43"/>
      <c r="AL220" s="43"/>
      <c r="AM220" s="43"/>
      <c r="AN220" s="43"/>
      <c r="AO220" s="43"/>
      <c r="AP220" s="43"/>
      <c r="AQ220" s="43"/>
      <c r="AR220" s="43"/>
      <c r="AS220" s="43"/>
      <c r="AT220" s="43"/>
    </row>
    <row r="221" spans="2:46" ht="17.25" customHeight="1" x14ac:dyDescent="0.2">
      <c r="AH221" s="43"/>
      <c r="AI221" s="43"/>
      <c r="AJ221" s="43"/>
      <c r="AK221" s="43"/>
      <c r="AL221" s="43"/>
      <c r="AM221" s="43"/>
      <c r="AN221" s="43"/>
      <c r="AO221" s="43"/>
      <c r="AP221" s="43"/>
      <c r="AQ221" s="43"/>
      <c r="AR221" s="43"/>
      <c r="AS221" s="43"/>
      <c r="AT221" s="43"/>
    </row>
    <row r="222" spans="2:46" ht="17.25" customHeight="1" x14ac:dyDescent="0.2">
      <c r="AH222" s="43"/>
      <c r="AI222" s="43"/>
      <c r="AJ222" s="43"/>
      <c r="AK222" s="43"/>
      <c r="AL222" s="43"/>
      <c r="AM222" s="43"/>
      <c r="AN222" s="43"/>
      <c r="AO222" s="43"/>
      <c r="AP222" s="43"/>
      <c r="AQ222" s="43"/>
      <c r="AR222" s="43"/>
      <c r="AS222" s="43"/>
      <c r="AT222" s="43"/>
    </row>
    <row r="223" spans="2:46" ht="17.25" customHeight="1" x14ac:dyDescent="0.2">
      <c r="AH223" s="43"/>
      <c r="AI223" s="43"/>
      <c r="AJ223" s="43"/>
      <c r="AK223" s="43"/>
      <c r="AL223" s="43"/>
      <c r="AM223" s="43"/>
      <c r="AN223" s="43"/>
      <c r="AO223" s="43"/>
      <c r="AP223" s="43"/>
      <c r="AQ223" s="43"/>
      <c r="AR223" s="43"/>
      <c r="AS223" s="43"/>
      <c r="AT223" s="43"/>
    </row>
    <row r="224" spans="2:46" ht="17.25" customHeight="1" x14ac:dyDescent="0.2">
      <c r="AH224" s="43"/>
      <c r="AI224" s="43"/>
      <c r="AJ224" s="43"/>
      <c r="AK224" s="43"/>
      <c r="AL224" s="43"/>
      <c r="AM224" s="43"/>
      <c r="AN224" s="43"/>
      <c r="AO224" s="43"/>
      <c r="AP224" s="43"/>
      <c r="AQ224" s="43"/>
      <c r="AR224" s="43"/>
      <c r="AS224" s="43"/>
      <c r="AT224" s="43"/>
    </row>
    <row r="225" spans="34:46" ht="17.25" customHeight="1" x14ac:dyDescent="0.2">
      <c r="AH225" s="43"/>
      <c r="AI225" s="43"/>
      <c r="AJ225" s="43"/>
      <c r="AK225" s="43"/>
      <c r="AL225" s="43"/>
      <c r="AM225" s="43"/>
      <c r="AN225" s="43"/>
      <c r="AO225" s="43"/>
      <c r="AP225" s="43"/>
      <c r="AQ225" s="43"/>
      <c r="AR225" s="43"/>
      <c r="AS225" s="43"/>
      <c r="AT225" s="43"/>
    </row>
    <row r="226" spans="34:46" ht="17.25" customHeight="1" x14ac:dyDescent="0.2">
      <c r="AH226" s="43"/>
      <c r="AI226" s="43"/>
      <c r="AJ226" s="43"/>
      <c r="AK226" s="43"/>
      <c r="AL226" s="43"/>
      <c r="AM226" s="43"/>
      <c r="AN226" s="43"/>
      <c r="AO226" s="43"/>
      <c r="AP226" s="43"/>
      <c r="AQ226" s="43"/>
      <c r="AR226" s="43"/>
      <c r="AS226" s="43"/>
      <c r="AT226" s="43"/>
    </row>
  </sheetData>
  <dataConsolidate/>
  <mergeCells count="480">
    <mergeCell ref="P210:W210"/>
    <mergeCell ref="P212:W212"/>
    <mergeCell ref="P213:W214"/>
    <mergeCell ref="T216:W216"/>
    <mergeCell ref="B202:I202"/>
    <mergeCell ref="P202:W202"/>
    <mergeCell ref="P206:W207"/>
    <mergeCell ref="B208:I208"/>
    <mergeCell ref="P208:W208"/>
    <mergeCell ref="P209:W209"/>
    <mergeCell ref="B200:I200"/>
    <mergeCell ref="P200:W200"/>
    <mergeCell ref="B201:I201"/>
    <mergeCell ref="P201:W201"/>
    <mergeCell ref="B177:I177"/>
    <mergeCell ref="B180:I180"/>
    <mergeCell ref="B181:I183"/>
    <mergeCell ref="B185:F185"/>
    <mergeCell ref="B186:I186"/>
    <mergeCell ref="B187:I196"/>
    <mergeCell ref="B154:I154"/>
    <mergeCell ref="P154:S154"/>
    <mergeCell ref="B155:I155"/>
    <mergeCell ref="B156:I156"/>
    <mergeCell ref="X156:AB205"/>
    <mergeCell ref="B157:I157"/>
    <mergeCell ref="B160:I160"/>
    <mergeCell ref="P160:S160"/>
    <mergeCell ref="B161:I161"/>
    <mergeCell ref="B162:I162"/>
    <mergeCell ref="B170:I170"/>
    <mergeCell ref="B171:I171"/>
    <mergeCell ref="B174:I174"/>
    <mergeCell ref="P174:S174"/>
    <mergeCell ref="B175:I175"/>
    <mergeCell ref="B176:I176"/>
    <mergeCell ref="B163:I163"/>
    <mergeCell ref="B166:I166"/>
    <mergeCell ref="P166:S166"/>
    <mergeCell ref="B167:I167"/>
    <mergeCell ref="B168:I168"/>
    <mergeCell ref="B169:I169"/>
    <mergeCell ref="B199:I199"/>
    <mergeCell ref="P199:W199"/>
    <mergeCell ref="U148:V148"/>
    <mergeCell ref="B151:F151"/>
    <mergeCell ref="B152:I152"/>
    <mergeCell ref="B141:N141"/>
    <mergeCell ref="S141:T141"/>
    <mergeCell ref="U141:V141"/>
    <mergeCell ref="B142:N148"/>
    <mergeCell ref="U142:V142"/>
    <mergeCell ref="S143:T143"/>
    <mergeCell ref="U143:V143"/>
    <mergeCell ref="S144:T144"/>
    <mergeCell ref="U144:V144"/>
    <mergeCell ref="B135:C135"/>
    <mergeCell ref="D135:G135"/>
    <mergeCell ref="H135:K135"/>
    <mergeCell ref="M135:N135"/>
    <mergeCell ref="Q135:S135"/>
    <mergeCell ref="T135:X135"/>
    <mergeCell ref="M137:N137"/>
    <mergeCell ref="R145:T146"/>
    <mergeCell ref="S147:T147"/>
    <mergeCell ref="U147:V147"/>
    <mergeCell ref="B134:C134"/>
    <mergeCell ref="D134:G134"/>
    <mergeCell ref="H134:K134"/>
    <mergeCell ref="M134:N134"/>
    <mergeCell ref="Q134:S134"/>
    <mergeCell ref="T134:X134"/>
    <mergeCell ref="B133:C133"/>
    <mergeCell ref="D133:G133"/>
    <mergeCell ref="H133:K133"/>
    <mergeCell ref="M133:N133"/>
    <mergeCell ref="Q133:S133"/>
    <mergeCell ref="T133:X133"/>
    <mergeCell ref="B132:C132"/>
    <mergeCell ref="D132:G132"/>
    <mergeCell ref="H132:K132"/>
    <mergeCell ref="M132:N132"/>
    <mergeCell ref="Q132:S132"/>
    <mergeCell ref="T132:X132"/>
    <mergeCell ref="B131:C131"/>
    <mergeCell ref="D131:G131"/>
    <mergeCell ref="H131:K131"/>
    <mergeCell ref="M131:N131"/>
    <mergeCell ref="Q131:S131"/>
    <mergeCell ref="T131:X131"/>
    <mergeCell ref="B130:C130"/>
    <mergeCell ref="D130:G130"/>
    <mergeCell ref="H130:K130"/>
    <mergeCell ref="M130:N130"/>
    <mergeCell ref="Q130:S130"/>
    <mergeCell ref="T130:X130"/>
    <mergeCell ref="B129:C129"/>
    <mergeCell ref="D129:G129"/>
    <mergeCell ref="H129:K129"/>
    <mergeCell ref="M129:N129"/>
    <mergeCell ref="Q129:S129"/>
    <mergeCell ref="T129:X129"/>
    <mergeCell ref="B128:C128"/>
    <mergeCell ref="D128:G128"/>
    <mergeCell ref="H128:K128"/>
    <mergeCell ref="M128:N128"/>
    <mergeCell ref="Q128:S128"/>
    <mergeCell ref="T128:X128"/>
    <mergeCell ref="B127:C127"/>
    <mergeCell ref="D127:G127"/>
    <mergeCell ref="H127:K127"/>
    <mergeCell ref="M127:N127"/>
    <mergeCell ref="Q127:S127"/>
    <mergeCell ref="T127:X127"/>
    <mergeCell ref="T125:X125"/>
    <mergeCell ref="B126:C126"/>
    <mergeCell ref="D126:G126"/>
    <mergeCell ref="H126:K126"/>
    <mergeCell ref="M126:N126"/>
    <mergeCell ref="Q126:S126"/>
    <mergeCell ref="T126:X126"/>
    <mergeCell ref="B124:C124"/>
    <mergeCell ref="D124:G124"/>
    <mergeCell ref="H124:K124"/>
    <mergeCell ref="M124:N124"/>
    <mergeCell ref="Q124:X124"/>
    <mergeCell ref="B125:C125"/>
    <mergeCell ref="D125:G125"/>
    <mergeCell ref="H125:K125"/>
    <mergeCell ref="M125:N125"/>
    <mergeCell ref="Q125:S125"/>
    <mergeCell ref="B122:C122"/>
    <mergeCell ref="D122:G122"/>
    <mergeCell ref="H122:K122"/>
    <mergeCell ref="M122:N122"/>
    <mergeCell ref="Q122:X122"/>
    <mergeCell ref="B123:C123"/>
    <mergeCell ref="D123:G123"/>
    <mergeCell ref="H123:K123"/>
    <mergeCell ref="M123:N123"/>
    <mergeCell ref="Q123:X123"/>
    <mergeCell ref="B120:C120"/>
    <mergeCell ref="D120:G120"/>
    <mergeCell ref="H120:K120"/>
    <mergeCell ref="M120:N120"/>
    <mergeCell ref="Q120:X120"/>
    <mergeCell ref="B121:C121"/>
    <mergeCell ref="D121:G121"/>
    <mergeCell ref="H121:K121"/>
    <mergeCell ref="M121:N121"/>
    <mergeCell ref="Q121:X121"/>
    <mergeCell ref="B118:C118"/>
    <mergeCell ref="D118:G118"/>
    <mergeCell ref="H118:K118"/>
    <mergeCell ref="M118:N118"/>
    <mergeCell ref="Q118:X118"/>
    <mergeCell ref="B119:C119"/>
    <mergeCell ref="D119:G119"/>
    <mergeCell ref="H119:K119"/>
    <mergeCell ref="M119:N119"/>
    <mergeCell ref="Q119:X119"/>
    <mergeCell ref="B116:C116"/>
    <mergeCell ref="D116:G116"/>
    <mergeCell ref="H116:K116"/>
    <mergeCell ref="M116:N116"/>
    <mergeCell ref="Q116:X116"/>
    <mergeCell ref="B117:C117"/>
    <mergeCell ref="D117:G117"/>
    <mergeCell ref="H117:K117"/>
    <mergeCell ref="M117:N117"/>
    <mergeCell ref="Q117:X117"/>
    <mergeCell ref="Q114:X114"/>
    <mergeCell ref="B115:C115"/>
    <mergeCell ref="D115:G115"/>
    <mergeCell ref="H115:K115"/>
    <mergeCell ref="M115:N115"/>
    <mergeCell ref="Q115:X115"/>
    <mergeCell ref="H111:J111"/>
    <mergeCell ref="L111:N112"/>
    <mergeCell ref="B113:E113"/>
    <mergeCell ref="B114:C114"/>
    <mergeCell ref="D114:G114"/>
    <mergeCell ref="H114:K114"/>
    <mergeCell ref="M114:N114"/>
    <mergeCell ref="B108:C108"/>
    <mergeCell ref="D108:G108"/>
    <mergeCell ref="H108:N108"/>
    <mergeCell ref="Q108:X108"/>
    <mergeCell ref="B109:C109"/>
    <mergeCell ref="D109:G109"/>
    <mergeCell ref="H109:N109"/>
    <mergeCell ref="Q109:X109"/>
    <mergeCell ref="B106:C106"/>
    <mergeCell ref="D106:G106"/>
    <mergeCell ref="H106:N106"/>
    <mergeCell ref="Q106:X106"/>
    <mergeCell ref="B107:C107"/>
    <mergeCell ref="D107:G107"/>
    <mergeCell ref="H107:N107"/>
    <mergeCell ref="Q107:X107"/>
    <mergeCell ref="B104:C104"/>
    <mergeCell ref="D104:G104"/>
    <mergeCell ref="H104:N104"/>
    <mergeCell ref="Q104:X104"/>
    <mergeCell ref="B105:C105"/>
    <mergeCell ref="D105:G105"/>
    <mergeCell ref="H105:N105"/>
    <mergeCell ref="Q105:X105"/>
    <mergeCell ref="B102:C102"/>
    <mergeCell ref="D102:G102"/>
    <mergeCell ref="H102:N102"/>
    <mergeCell ref="Q102:X102"/>
    <mergeCell ref="B103:C103"/>
    <mergeCell ref="D103:G103"/>
    <mergeCell ref="H103:N103"/>
    <mergeCell ref="Q103:X103"/>
    <mergeCell ref="B100:C100"/>
    <mergeCell ref="D100:G100"/>
    <mergeCell ref="H100:N100"/>
    <mergeCell ref="Q100:X100"/>
    <mergeCell ref="B101:C101"/>
    <mergeCell ref="D101:G101"/>
    <mergeCell ref="H101:N101"/>
    <mergeCell ref="Q101:X101"/>
    <mergeCell ref="B98:C98"/>
    <mergeCell ref="D98:G98"/>
    <mergeCell ref="H98:N98"/>
    <mergeCell ref="Q98:X98"/>
    <mergeCell ref="B99:C99"/>
    <mergeCell ref="D99:G99"/>
    <mergeCell ref="H99:N99"/>
    <mergeCell ref="Q99:X99"/>
    <mergeCell ref="B96:C96"/>
    <mergeCell ref="D96:G96"/>
    <mergeCell ref="H96:N96"/>
    <mergeCell ref="Q96:X96"/>
    <mergeCell ref="B97:C97"/>
    <mergeCell ref="D97:G97"/>
    <mergeCell ref="H97:N97"/>
    <mergeCell ref="Q97:X97"/>
    <mergeCell ref="B94:C94"/>
    <mergeCell ref="D94:G94"/>
    <mergeCell ref="H94:N94"/>
    <mergeCell ref="Q94:X94"/>
    <mergeCell ref="B95:C95"/>
    <mergeCell ref="D95:G95"/>
    <mergeCell ref="H95:N95"/>
    <mergeCell ref="Q95:X95"/>
    <mergeCell ref="B92:C92"/>
    <mergeCell ref="D92:G92"/>
    <mergeCell ref="H92:N92"/>
    <mergeCell ref="Q92:X92"/>
    <mergeCell ref="B93:C93"/>
    <mergeCell ref="D93:G93"/>
    <mergeCell ref="H93:N93"/>
    <mergeCell ref="Q93:X93"/>
    <mergeCell ref="Q89:X89"/>
    <mergeCell ref="B90:C90"/>
    <mergeCell ref="D90:G90"/>
    <mergeCell ref="H90:N90"/>
    <mergeCell ref="Q90:X90"/>
    <mergeCell ref="B91:C91"/>
    <mergeCell ref="D91:G91"/>
    <mergeCell ref="H91:N91"/>
    <mergeCell ref="Q91:X91"/>
    <mergeCell ref="B84:J85"/>
    <mergeCell ref="K85:K88"/>
    <mergeCell ref="L85:N87"/>
    <mergeCell ref="B87:F87"/>
    <mergeCell ref="B88:E88"/>
    <mergeCell ref="B89:C89"/>
    <mergeCell ref="D89:G89"/>
    <mergeCell ref="H89:N89"/>
    <mergeCell ref="L79:N81"/>
    <mergeCell ref="B80:J80"/>
    <mergeCell ref="B81:D81"/>
    <mergeCell ref="B83:J83"/>
    <mergeCell ref="X69:Y69"/>
    <mergeCell ref="B71:F71"/>
    <mergeCell ref="U72:W72"/>
    <mergeCell ref="B74:J74"/>
    <mergeCell ref="B75:J75"/>
    <mergeCell ref="E77:I77"/>
    <mergeCell ref="C66:E66"/>
    <mergeCell ref="F66:K66"/>
    <mergeCell ref="P66:U66"/>
    <mergeCell ref="V66:W66"/>
    <mergeCell ref="X66:Y66"/>
    <mergeCell ref="C67:E67"/>
    <mergeCell ref="F67:K67"/>
    <mergeCell ref="P67:U67"/>
    <mergeCell ref="V67:W67"/>
    <mergeCell ref="X67:Y67"/>
    <mergeCell ref="C64:E64"/>
    <mergeCell ref="F64:K64"/>
    <mergeCell ref="P64:U64"/>
    <mergeCell ref="V64:W64"/>
    <mergeCell ref="X64:Y64"/>
    <mergeCell ref="C65:E65"/>
    <mergeCell ref="F65:K65"/>
    <mergeCell ref="P65:U65"/>
    <mergeCell ref="V65:W65"/>
    <mergeCell ref="X65:Y65"/>
    <mergeCell ref="C62:E62"/>
    <mergeCell ref="F62:K62"/>
    <mergeCell ref="P62:U62"/>
    <mergeCell ref="V62:W62"/>
    <mergeCell ref="X62:Y62"/>
    <mergeCell ref="C63:E63"/>
    <mergeCell ref="F63:K63"/>
    <mergeCell ref="P63:U63"/>
    <mergeCell ref="V63:W63"/>
    <mergeCell ref="X63:Y63"/>
    <mergeCell ref="C60:E60"/>
    <mergeCell ref="F60:K60"/>
    <mergeCell ref="P60:U60"/>
    <mergeCell ref="V60:W60"/>
    <mergeCell ref="X60:Y60"/>
    <mergeCell ref="C61:E61"/>
    <mergeCell ref="F61:K61"/>
    <mergeCell ref="P61:U61"/>
    <mergeCell ref="V61:W61"/>
    <mergeCell ref="X61:Y61"/>
    <mergeCell ref="C58:E58"/>
    <mergeCell ref="F58:K58"/>
    <mergeCell ref="P58:U58"/>
    <mergeCell ref="V58:W58"/>
    <mergeCell ref="X58:Y58"/>
    <mergeCell ref="C59:E59"/>
    <mergeCell ref="F59:K59"/>
    <mergeCell ref="P59:U59"/>
    <mergeCell ref="V59:W59"/>
    <mergeCell ref="X59:Y59"/>
    <mergeCell ref="C56:E56"/>
    <mergeCell ref="F56:K56"/>
    <mergeCell ref="P56:U56"/>
    <mergeCell ref="V56:W56"/>
    <mergeCell ref="X56:Y56"/>
    <mergeCell ref="C57:E57"/>
    <mergeCell ref="F57:K57"/>
    <mergeCell ref="P57:U57"/>
    <mergeCell ref="V57:W57"/>
    <mergeCell ref="X57:Y57"/>
    <mergeCell ref="C54:E54"/>
    <mergeCell ref="F54:K54"/>
    <mergeCell ref="P54:U54"/>
    <mergeCell ref="V54:W54"/>
    <mergeCell ref="X54:Y54"/>
    <mergeCell ref="C55:E55"/>
    <mergeCell ref="F55:K55"/>
    <mergeCell ref="P55:U55"/>
    <mergeCell ref="V55:W55"/>
    <mergeCell ref="X55:Y55"/>
    <mergeCell ref="C52:E52"/>
    <mergeCell ref="F52:K52"/>
    <mergeCell ref="P52:U52"/>
    <mergeCell ref="V52:W52"/>
    <mergeCell ref="X52:Y52"/>
    <mergeCell ref="C53:E53"/>
    <mergeCell ref="F53:K53"/>
    <mergeCell ref="P53:U53"/>
    <mergeCell ref="V53:W53"/>
    <mergeCell ref="X53:Y53"/>
    <mergeCell ref="C50:E50"/>
    <mergeCell ref="F50:K50"/>
    <mergeCell ref="P50:U50"/>
    <mergeCell ref="V50:W50"/>
    <mergeCell ref="X50:Y50"/>
    <mergeCell ref="C51:E51"/>
    <mergeCell ref="F51:K51"/>
    <mergeCell ref="P51:U51"/>
    <mergeCell ref="V51:W51"/>
    <mergeCell ref="X51:Y51"/>
    <mergeCell ref="Z48:AQ48"/>
    <mergeCell ref="C49:E49"/>
    <mergeCell ref="F49:K49"/>
    <mergeCell ref="P49:U49"/>
    <mergeCell ref="V49:W49"/>
    <mergeCell ref="X49:Y49"/>
    <mergeCell ref="V47:W47"/>
    <mergeCell ref="X47:Y47"/>
    <mergeCell ref="C48:E48"/>
    <mergeCell ref="F48:K48"/>
    <mergeCell ref="P48:U48"/>
    <mergeCell ref="V48:W48"/>
    <mergeCell ref="X48:Y48"/>
    <mergeCell ref="B43:K43"/>
    <mergeCell ref="B45:F45"/>
    <mergeCell ref="P45:Q45"/>
    <mergeCell ref="B46:F46"/>
    <mergeCell ref="P46:T46"/>
    <mergeCell ref="C47:E47"/>
    <mergeCell ref="F47:K47"/>
    <mergeCell ref="P47:U47"/>
    <mergeCell ref="B37:C37"/>
    <mergeCell ref="D37:E37"/>
    <mergeCell ref="G37:H37"/>
    <mergeCell ref="B39:K39"/>
    <mergeCell ref="B40:K40"/>
    <mergeCell ref="B42:K42"/>
    <mergeCell ref="B34:C34"/>
    <mergeCell ref="D34:E34"/>
    <mergeCell ref="G34:H35"/>
    <mergeCell ref="I34:I35"/>
    <mergeCell ref="B36:C36"/>
    <mergeCell ref="D36:E36"/>
    <mergeCell ref="G36:H36"/>
    <mergeCell ref="B31:C31"/>
    <mergeCell ref="D31:E31"/>
    <mergeCell ref="G31:I31"/>
    <mergeCell ref="B33:C33"/>
    <mergeCell ref="D33:E33"/>
    <mergeCell ref="G33:I33"/>
    <mergeCell ref="B20:I25"/>
    <mergeCell ref="P20:W24"/>
    <mergeCell ref="P27:W27"/>
    <mergeCell ref="B28:I28"/>
    <mergeCell ref="P28:W28"/>
    <mergeCell ref="B30:C30"/>
    <mergeCell ref="D30:E30"/>
    <mergeCell ref="G30:I30"/>
    <mergeCell ref="B16:D16"/>
    <mergeCell ref="E16:I16"/>
    <mergeCell ref="P16:R16"/>
    <mergeCell ref="S16:W16"/>
    <mergeCell ref="B17:D17"/>
    <mergeCell ref="E17:I17"/>
    <mergeCell ref="P17:R17"/>
    <mergeCell ref="S17:W17"/>
    <mergeCell ref="B14:D14"/>
    <mergeCell ref="E14:I14"/>
    <mergeCell ref="P14:S14"/>
    <mergeCell ref="T14:W14"/>
    <mergeCell ref="B15:D15"/>
    <mergeCell ref="E15:I15"/>
    <mergeCell ref="P15:S15"/>
    <mergeCell ref="T15:W15"/>
    <mergeCell ref="V12:W12"/>
    <mergeCell ref="B13:D13"/>
    <mergeCell ref="E13:G13"/>
    <mergeCell ref="H13:I13"/>
    <mergeCell ref="P13:S13"/>
    <mergeCell ref="T13:U13"/>
    <mergeCell ref="V13:W13"/>
    <mergeCell ref="B11:D11"/>
    <mergeCell ref="E11:G11"/>
    <mergeCell ref="H11:I11"/>
    <mergeCell ref="P11:S11"/>
    <mergeCell ref="T11:W11"/>
    <mergeCell ref="B12:D12"/>
    <mergeCell ref="E12:G12"/>
    <mergeCell ref="H12:I12"/>
    <mergeCell ref="P12:S12"/>
    <mergeCell ref="T12:U12"/>
    <mergeCell ref="B10:D10"/>
    <mergeCell ref="E10:G10"/>
    <mergeCell ref="H10:I10"/>
    <mergeCell ref="J10:O10"/>
    <mergeCell ref="P10:S10"/>
    <mergeCell ref="T10:W10"/>
    <mergeCell ref="P8:U8"/>
    <mergeCell ref="V8:W8"/>
    <mergeCell ref="B9:G9"/>
    <mergeCell ref="H9:I9"/>
    <mergeCell ref="J9:O9"/>
    <mergeCell ref="P9:U9"/>
    <mergeCell ref="V9:W9"/>
    <mergeCell ref="B6:I6"/>
    <mergeCell ref="J6:O7"/>
    <mergeCell ref="B7:I7"/>
    <mergeCell ref="B8:G8"/>
    <mergeCell ref="H8:I8"/>
    <mergeCell ref="J8:O8"/>
    <mergeCell ref="B3:E3"/>
    <mergeCell ref="P3:R3"/>
    <mergeCell ref="T3:W3"/>
    <mergeCell ref="B4:I5"/>
    <mergeCell ref="J4:O4"/>
    <mergeCell ref="P4:W5"/>
    <mergeCell ref="J5:O5"/>
  </mergeCells>
  <conditionalFormatting sqref="B90:D109">
    <cfRule type="expression" dxfId="82" priority="26">
      <formula>$B90=""</formula>
    </cfRule>
  </conditionalFormatting>
  <conditionalFormatting sqref="H117:J123">
    <cfRule type="expression" dxfId="81" priority="29">
      <formula>$B117=""</formula>
    </cfRule>
  </conditionalFormatting>
  <conditionalFormatting sqref="L114:L135">
    <cfRule type="expression" dxfId="80" priority="21">
      <formula>UtvarderingsVal="Alt3"</formula>
    </cfRule>
    <cfRule type="expression" dxfId="79" priority="38">
      <formula>$L$114=""</formula>
    </cfRule>
    <cfRule type="expression" dxfId="78" priority="39" stopIfTrue="1">
      <formula>OR(UtvarderingsVal="UtFalskt",UtvarderingsVal="Ut2")</formula>
    </cfRule>
  </conditionalFormatting>
  <conditionalFormatting sqref="P126:P135">
    <cfRule type="expression" dxfId="77" priority="452">
      <formula>#REF!="Alt. 3. Mervärdesmodell - prisavdrag för uppfyllda bör-krav"</formula>
    </cfRule>
  </conditionalFormatting>
  <conditionalFormatting sqref="P126:Q135">
    <cfRule type="expression" dxfId="76" priority="17" stopIfTrue="1">
      <formula>IF(AND(J126="Ska-krav",P126="Nej"),TRUE,FALSE)</formula>
    </cfRule>
  </conditionalFormatting>
  <conditionalFormatting sqref="P48:W67">
    <cfRule type="expression" dxfId="75" priority="43">
      <formula>$C48&lt;&gt;ValVarTja</formula>
    </cfRule>
  </conditionalFormatting>
  <conditionalFormatting sqref="P115:X124">
    <cfRule type="expression" dxfId="74" priority="51" stopIfTrue="1">
      <formula>IF(AND(K115="Ska-krav",P115="Nej"),TRUE,FALSE)</formula>
    </cfRule>
  </conditionalFormatting>
  <conditionalFormatting sqref="S17:W17">
    <cfRule type="expression" dxfId="73" priority="50" stopIfTrue="1">
      <formula>$P$17="Nej"</formula>
    </cfRule>
  </conditionalFormatting>
  <conditionalFormatting sqref="T3 T216">
    <cfRule type="expression" dxfId="72" priority="2">
      <formula>T3&lt;&gt;""</formula>
    </cfRule>
  </conditionalFormatting>
  <conditionalFormatting sqref="T126:T135">
    <cfRule type="expression" dxfId="71" priority="8" stopIfTrue="1">
      <formula>IF(AND(N126="Ska-krav",T126="Nej"),TRUE,FALSE)</formula>
    </cfRule>
  </conditionalFormatting>
  <conditionalFormatting sqref="T154 T160 T166">
    <cfRule type="expression" dxfId="70" priority="47" stopIfTrue="1">
      <formula>AG154</formula>
    </cfRule>
  </conditionalFormatting>
  <conditionalFormatting sqref="T154">
    <cfRule type="cellIs" dxfId="69" priority="46" stopIfTrue="1" operator="equal">
      <formula>"Nej"</formula>
    </cfRule>
  </conditionalFormatting>
  <conditionalFormatting sqref="T160">
    <cfRule type="cellIs" dxfId="68" priority="45" stopIfTrue="1" operator="equal">
      <formula>"Nej"</formula>
    </cfRule>
  </conditionalFormatting>
  <conditionalFormatting sqref="T166">
    <cfRule type="cellIs" dxfId="67" priority="44" stopIfTrue="1" operator="equal">
      <formula>"Nej"</formula>
    </cfRule>
  </conditionalFormatting>
  <conditionalFormatting sqref="T174">
    <cfRule type="cellIs" dxfId="66" priority="27" stopIfTrue="1" operator="equal">
      <formula>"Nej"</formula>
    </cfRule>
    <cfRule type="expression" dxfId="65" priority="28" stopIfTrue="1">
      <formula>AG174</formula>
    </cfRule>
  </conditionalFormatting>
  <dataValidations count="38">
    <dataValidation type="list" allowBlank="1" showInputMessage="1" showErrorMessage="1" sqref="I34:I35" xr:uid="{9108B170-712E-4687-B816-27DCAA2C7A3A}">
      <formula1>",Ja,Nej"</formula1>
    </dataValidation>
    <dataValidation type="list" allowBlank="1" showInputMessage="1" showErrorMessage="1" sqref="L48:L67" xr:uid="{42F0329F-324C-496E-A8EB-8F3DE1C5065A}">
      <formula1>ValBilaga</formula1>
    </dataValidation>
    <dataValidation type="list" allowBlank="1" showInputMessage="1" showErrorMessage="1" sqref="D133:E133" xr:uid="{24DE1B71-207A-4CF2-AC99-AC611E3B2980}">
      <formula1>TblKrvRes20</formula1>
    </dataValidation>
    <dataValidation type="list" allowBlank="1" showInputMessage="1" showErrorMessage="1" sqref="D132:E132" xr:uid="{A21F7D95-ED40-4090-9507-D928EFA7B4B9}">
      <formula1>TblKrvRes19</formula1>
    </dataValidation>
    <dataValidation type="list" allowBlank="1" showInputMessage="1" showErrorMessage="1" sqref="D131:E131" xr:uid="{129E626D-24BA-4685-B210-6CB56F7D8833}">
      <formula1>TblKrvRes16</formula1>
    </dataValidation>
    <dataValidation type="list" allowBlank="1" showInputMessage="1" showErrorMessage="1" sqref="D130:E130" xr:uid="{01DA8534-04F8-428C-A514-89DE89E4D04F}">
      <formula1>TblKrvRes15</formula1>
    </dataValidation>
    <dataValidation type="list" allowBlank="1" showInputMessage="1" showErrorMessage="1" sqref="D129:E129" xr:uid="{5CDE5C45-4845-42C5-A992-D68AF13587DF}">
      <formula1>TblKrvRes14</formula1>
    </dataValidation>
    <dataValidation type="list" allowBlank="1" showInputMessage="1" showErrorMessage="1" sqref="D128:E128" xr:uid="{D7DA68B0-3577-4FB0-9E26-8681CC1150B5}">
      <formula1>TblKrvRes13</formula1>
    </dataValidation>
    <dataValidation type="list" allowBlank="1" showInputMessage="1" showErrorMessage="1" sqref="D127:E127" xr:uid="{B3D0D2D1-00B2-44AC-BAD8-D51174E94A42}">
      <formula1>TblKrvRes12</formula1>
    </dataValidation>
    <dataValidation type="list" allowBlank="1" showInputMessage="1" showErrorMessage="1" sqref="D126:E126" xr:uid="{F43BD285-B79D-4793-B1C9-EA24547288FE}">
      <formula1>TblKrvRes11</formula1>
    </dataValidation>
    <dataValidation type="list" allowBlank="1" showInputMessage="1" showErrorMessage="1" sqref="D124:E124" xr:uid="{030ED900-B53C-4741-9485-82F446E38E30}">
      <formula1>TblKrvRes10</formula1>
    </dataValidation>
    <dataValidation type="list" allowBlank="1" showInputMessage="1" showErrorMessage="1" sqref="D123:E123" xr:uid="{D3D197C5-A168-404C-9C2F-B3D6C896E325}">
      <formula1>TblKrvRes9</formula1>
    </dataValidation>
    <dataValidation type="list" allowBlank="1" showInputMessage="1" showErrorMessage="1" sqref="D122:E122" xr:uid="{349CE23E-1ED9-4538-8420-6BFC8340D138}">
      <formula1>TblKrvRes8</formula1>
    </dataValidation>
    <dataValidation type="list" allowBlank="1" showInputMessage="1" showErrorMessage="1" sqref="D121:E121" xr:uid="{E7C86FB8-BD70-4B77-9DFA-25F5B66DF931}">
      <formula1>TblKrvRes7</formula1>
    </dataValidation>
    <dataValidation type="list" allowBlank="1" showInputMessage="1" showErrorMessage="1" sqref="D120:E120" xr:uid="{FC0ACB67-BDF5-4317-8492-8562A875BD7C}">
      <formula1>TblKrvRes6</formula1>
    </dataValidation>
    <dataValidation type="list" allowBlank="1" showInputMessage="1" showErrorMessage="1" sqref="D119:E119" xr:uid="{F65C47CC-0057-4AE2-A7ED-7527B78C22CC}">
      <formula1>TblKrvRes5</formula1>
    </dataValidation>
    <dataValidation type="list" allowBlank="1" showInputMessage="1" showErrorMessage="1" sqref="D118:E118" xr:uid="{86B886B0-8E7E-4378-BBC3-9100B6D0F05A}">
      <formula1>TblKrvRes4</formula1>
    </dataValidation>
    <dataValidation type="list" allowBlank="1" showInputMessage="1" showErrorMessage="1" sqref="D117:E117" xr:uid="{74CA09D6-D94A-43AC-B554-16B5BCFC4E2F}">
      <formula1>TblKrvRes3</formula1>
    </dataValidation>
    <dataValidation type="list" allowBlank="1" showInputMessage="1" showErrorMessage="1" sqref="D116:E116" xr:uid="{5D55F026-D1A5-465E-8116-41488C88EF29}">
      <formula1>TblKrvRes2</formula1>
    </dataValidation>
    <dataValidation type="list" allowBlank="1" showInputMessage="1" showErrorMessage="1" sqref="D115:E115 D90:D109" xr:uid="{CD65D2A4-AC2F-49C5-B5E7-953C7AF34F50}">
      <formula1>TblKrvRes1</formula1>
    </dataValidation>
    <dataValidation type="list" allowBlank="1" showInputMessage="1" showErrorMessage="1" sqref="B75:J75" xr:uid="{169A8A37-2985-4823-809C-A3D3F8A948D6}">
      <formula1>TblGrundTilldeln</formula1>
    </dataValidation>
    <dataValidation type="list" allowBlank="1" showInputMessage="1" showErrorMessage="1" sqref="B40" xr:uid="{5B7FAD37-AA19-420C-8491-BA45DFED15CE}">
      <formula1>TblDelområde</formula1>
    </dataValidation>
    <dataValidation type="list" showInputMessage="1" showErrorMessage="1" sqref="B90:C109 B115:C124 B126:C135" xr:uid="{48F78BCD-10F9-4357-930F-7D150770F987}">
      <formula1>Delområde_Vara_Tjanst</formula1>
    </dataValidation>
    <dataValidation type="list" allowBlank="1" showInputMessage="1" showErrorMessage="1" sqref="N48:N67" xr:uid="{73CCE6CD-1E60-40C3-A82B-8346235BAE7C}">
      <formula1>TblEnhet</formula1>
    </dataValidation>
    <dataValidation type="list" allowBlank="1" showInputMessage="1" showErrorMessage="1" sqref="C48:E67" xr:uid="{2769E3C4-9CC9-4D3D-9DCE-6CA8ADFE5B3B}">
      <formula1>ResOpt</formula1>
    </dataValidation>
    <dataValidation type="list" allowBlank="1" showInputMessage="1" showErrorMessage="1" sqref="B136:C136 B43" xr:uid="{6504604D-A323-4D72-8510-7C8665F98AE8}">
      <formula1>ResVarTja</formula1>
    </dataValidation>
    <dataValidation type="list" allowBlank="1" showInputMessage="1" showErrorMessage="1" sqref="K136" xr:uid="{E10A7AE8-39BF-47F6-9E22-471AC8826F1C}">
      <formula1>"Välj typ av krav,Bör-krav,Ska-krav"</formula1>
    </dataValidation>
    <dataValidation type="date" errorStyle="information" allowBlank="1" showInputMessage="1" showErrorMessage="1" errorTitle="Fel" error="Ange datum i datumformatet ÅÅÅÅ-MM-DD" promptTitle="Datum" prompt="Datum i datumformatet ÅÅÅÅ-MM-DD" sqref="D38" xr:uid="{95197F84-B678-46FF-A1DA-87EDED5ABBC8}">
      <formula1>40817</formula1>
      <formula2>42308</formula2>
    </dataValidation>
    <dataValidation type="date" errorStyle="information" allowBlank="1" showInputMessage="1" showErrorMessage="1" errorTitle="Fel" error="Fel datumformat._x000a_Ange datum i datumformatet ÅÅÅÅ-MM-DD Alternativt texten &quot;Ej tillämpligt&quot;_x000a_" promptTitle="Datum" prompt="Datum i datumformatet ÅÅÅÅ-MM-DD_x000a_Som tumregel vid komplexa avrop kan det anses rimligt med minst 14 arbetsdagars svarstid och vid mindre komplexa avrop är motsvarande svarstid sju arbetsdagar." sqref="B38" xr:uid="{FFDB01DE-AE99-4A71-9B42-3CBCC3573439}">
      <formula1>40817</formula1>
      <formula2>42308</formula2>
    </dataValidation>
    <dataValidation type="date" errorStyle="information" allowBlank="1" showInputMessage="1" showErrorMessage="1" errorTitle="Fel" error="Ogiltigt datum._x000a_Datum anges i datumformatet ÅÅÅÅ-MM-DD och får inte vara senare än datumet &quot;Sista dag för avropssvar&quot;" promptTitle="Datum" prompt="Datum i datumformatet ÅÅÅÅ-MM-DD" sqref="B31" xr:uid="{1FFACF1E-0BFD-46E5-A2F7-09D35F177A85}">
      <formula1>40909</formula1>
      <formula2>B34</formula2>
    </dataValidation>
    <dataValidation type="date" errorStyle="information" allowBlank="1" showInputMessage="1" showErrorMessage="1" errorTitle="Fel" error="Ogiltigt datum._x000a_Datum anges i datumformatet ÅÅÅÅ-MM-DD och får inte vara senare än datumet &quot;Sista dag för avropssvar&quot;" promptTitle="Datum" prompt="Datum i datumformatet ÅÅÅÅ-MM-DD" sqref="D31" xr:uid="{07A57FE3-3794-4159-B94E-8D4076B1A37B}">
      <formula1>40817</formula1>
      <formula2>D34</formula2>
    </dataValidation>
    <dataValidation type="date" errorStyle="information" allowBlank="1" showInputMessage="1" showErrorMessage="1" errorTitle="Fel" error="Ange datum i datumformatet ÅÅÅÅ-MM-DD och får inte vara tidigare än 2012-01-01 eller senare än 2016-01-01_x000a_Alternativt texten &quot;Ej tillämpligt&quot;_x000a_" promptTitle="Datum" prompt="Datum i datumformatet ÅÅÅÅ-MM-DD alternativt texten &quot;Ej tillämpligt&quot;_x000a_" sqref="B44:C44" xr:uid="{BDBD0E03-0DA1-41FC-934E-E7B53FBD77EF}">
      <formula1>40544</formula1>
      <formula2>72686</formula2>
    </dataValidation>
    <dataValidation type="list" allowBlank="1" showInputMessage="1" showErrorMessage="1" sqref="F44" xr:uid="{5155B999-CDCB-4A27-8352-A888A7C2D698}">
      <formula1>"Mån,År"</formula1>
    </dataValidation>
    <dataValidation type="decimal" allowBlank="1" showInputMessage="1" showErrorMessage="1" error="Talet måste vara mellan 0 och 100" sqref="D44:E44" xr:uid="{188AAF08-9B4C-437F-BB90-5DC844B5B74B}">
      <formula1>0</formula1>
      <formula2>100</formula2>
    </dataValidation>
    <dataValidation allowBlank="1" showErrorMessage="1" sqref="B41:I41" xr:uid="{F2A11A52-4A7E-49F6-B013-BC9C0BB596AF}"/>
    <dataValidation type="date" errorStyle="information" allowBlank="1" showInputMessage="1" showErrorMessage="1" errorTitle="Fel" error="Fel datumformat._x000a_Ange datum i datumformatet ÅÅÅÅ-MM-DD Alternativt texten &quot;Ej tillämpligt&quot;_x000a_" promptTitle="Datum" prompt="Datum i datumformatet ÅÅÅÅ-MM-DD_x000a_" sqref="B34:C34 B37:E37" xr:uid="{D944B82C-29D4-493A-B267-FB0782AC3DE8}">
      <formula1>40817</formula1>
      <formula2>43585</formula2>
    </dataValidation>
    <dataValidation type="date" errorStyle="information" allowBlank="1" showInputMessage="1" showErrorMessage="1" errorTitle="Fel" error="Ange datum i datumformatet ÅÅÅÅ-MM-DD" promptTitle="Datum" prompt="Datum i datumformatet ÅÅÅÅ-MM-DD" sqref="D34:E34" xr:uid="{41FC1586-EE99-41E9-A05D-BDF9E1016666}">
      <formula1>40817</formula1>
      <formula2>43585</formula2>
    </dataValidation>
    <dataValidation type="list" allowBlank="1" showInputMessage="1" showErrorMessage="1" sqref="T154 P17:P18 Q205 T160 T166 T174 P90:P109 P115:P124 P136" xr:uid="{B84FB1C1-28F6-471B-88C0-FF8F8C70548C}">
      <formula1>"Ja,Nej"</formula1>
    </dataValidation>
  </dataValidations>
  <pageMargins left="0.31496062992125984" right="0.31496062992125984" top="0.39370078740157483" bottom="0.39370078740157483" header="0.51181102362204722" footer="0.19685039370078741"/>
  <pageSetup paperSize="9" scale="80" fitToWidth="0" fitToHeight="0" pageOrder="overThenDown" orientation="landscape" r:id="rId1"/>
  <headerFooter alignWithMargins="0">
    <oddFooter>&amp;R&amp;P (&amp;N)</oddFooter>
  </headerFooter>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455" id="{70D48143-9A19-4585-9A87-AF47DD8C9A38}">
            <xm:f>Information!#REF!&lt;&gt;"Ja"</xm:f>
            <x14:dxf>
              <font>
                <b val="0"/>
                <i val="0"/>
                <color theme="0"/>
              </font>
              <fill>
                <patternFill patternType="none">
                  <bgColor auto="1"/>
                </patternFill>
              </fill>
              <border>
                <left/>
                <right/>
                <top/>
                <bottom/>
                <vertical/>
                <horizontal/>
              </border>
            </x14:dxf>
          </x14:cfRule>
          <xm:sqref>B1:AQ231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E745FE6D-CD4D-4F7C-8D7A-C9B968F3389D}">
          <x14:formula1>
            <xm:f>Admin!$F$57:$F$64</xm:f>
          </x14:formula1>
          <xm:sqref>D136:E136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40EEB-ED9D-4B48-9D4C-3E2B893C393F}">
  <sheetPr codeName="Sheet1">
    <pageSetUpPr fitToPage="1"/>
  </sheetPr>
  <dimension ref="B1:AU185"/>
  <sheetViews>
    <sheetView showGridLines="0" topLeftCell="B1" zoomScale="85" zoomScaleNormal="85" workbookViewId="0">
      <selection activeCell="B20" sqref="B20"/>
    </sheetView>
  </sheetViews>
  <sheetFormatPr defaultColWidth="9.140625" defaultRowHeight="12.75" x14ac:dyDescent="0.2"/>
  <cols>
    <col min="1" max="1" width="2.85546875" style="250" customWidth="1"/>
    <col min="2" max="2" width="135.7109375" style="251" customWidth="1"/>
    <col min="3" max="3" width="29.42578125" style="250" customWidth="1"/>
    <col min="4" max="4" width="13.28515625" style="250" customWidth="1"/>
    <col min="5" max="5" width="12.7109375" style="250" customWidth="1"/>
    <col min="6" max="9" width="11.7109375" style="250" customWidth="1"/>
    <col min="10" max="10" width="10.28515625" style="250" customWidth="1"/>
    <col min="11" max="11" width="11.140625" style="250" customWidth="1"/>
    <col min="12" max="12" width="12.28515625" style="250" customWidth="1"/>
    <col min="13" max="13" width="12.85546875" style="250" customWidth="1"/>
    <col min="14" max="15" width="12.7109375" style="250" customWidth="1"/>
    <col min="16" max="16" width="11.42578125" style="250" customWidth="1"/>
    <col min="17" max="19" width="19.140625" style="250" customWidth="1"/>
    <col min="20" max="20" width="10.28515625" style="250" customWidth="1"/>
    <col min="21" max="23" width="9.5703125" style="250" customWidth="1"/>
    <col min="24" max="24" width="10.5703125" style="250" customWidth="1"/>
    <col min="25" max="26" width="8.7109375" style="250" customWidth="1"/>
    <col min="27" max="27" width="9.5703125" style="250" hidden="1" customWidth="1"/>
    <col min="28" max="29" width="9.140625" style="250" hidden="1" customWidth="1"/>
    <col min="30" max="30" width="12.5703125" style="250" hidden="1" customWidth="1"/>
    <col min="31" max="33" width="8.42578125" style="250" hidden="1" customWidth="1"/>
    <col min="34" max="35" width="9.7109375" style="250" hidden="1" customWidth="1"/>
    <col min="36" max="36" width="8.42578125" style="250" hidden="1" customWidth="1"/>
    <col min="37" max="37" width="7.7109375" style="250" hidden="1" customWidth="1"/>
    <col min="38" max="38" width="7.7109375" style="250" customWidth="1"/>
    <col min="39" max="40" width="8.7109375" style="250" customWidth="1"/>
    <col min="41" max="41" width="7.7109375" style="250" customWidth="1"/>
    <col min="42" max="44" width="9.140625" style="250" customWidth="1"/>
    <col min="45" max="45" width="10.42578125" style="250" customWidth="1"/>
    <col min="46" max="51" width="9.140625" style="250" customWidth="1"/>
    <col min="52" max="16384" width="9.140625" style="250"/>
  </cols>
  <sheetData>
    <row r="1" spans="2:47" x14ac:dyDescent="0.2">
      <c r="X1" s="251" t="s">
        <v>201</v>
      </c>
    </row>
    <row r="2" spans="2:47" x14ac:dyDescent="0.2">
      <c r="H2" s="252"/>
      <c r="K2" s="253"/>
      <c r="N2" s="254"/>
      <c r="P2" s="255"/>
      <c r="X2" s="255"/>
      <c r="AD2" s="255"/>
      <c r="AI2" s="256"/>
      <c r="AJ2" s="256"/>
      <c r="AK2" s="256"/>
      <c r="AL2" s="256"/>
      <c r="AM2" s="256"/>
      <c r="AN2" s="256"/>
      <c r="AO2" s="256"/>
      <c r="AP2" s="256"/>
      <c r="AQ2" s="256"/>
      <c r="AR2" s="256"/>
      <c r="AS2" s="256"/>
      <c r="AT2" s="256"/>
      <c r="AU2" s="256"/>
    </row>
    <row r="3" spans="2:47" ht="26.25" x14ac:dyDescent="0.35">
      <c r="B3" s="803" t="s">
        <v>680</v>
      </c>
      <c r="C3" s="804"/>
      <c r="D3" s="804"/>
      <c r="E3" s="257"/>
      <c r="F3" s="257"/>
      <c r="G3" s="257"/>
      <c r="H3" s="257"/>
      <c r="I3" s="257"/>
      <c r="J3" s="257"/>
      <c r="Q3" s="258"/>
      <c r="R3" s="259"/>
      <c r="S3" s="260"/>
      <c r="T3" s="260"/>
      <c r="U3" s="260"/>
      <c r="V3" s="260"/>
      <c r="W3" s="260"/>
      <c r="X3" s="260"/>
      <c r="Y3" s="252"/>
      <c r="Z3" s="252"/>
      <c r="AA3" s="252"/>
      <c r="AC3" s="252"/>
      <c r="AE3" s="261"/>
      <c r="AI3" s="252"/>
    </row>
    <row r="4" spans="2:47" ht="27.95" customHeight="1" x14ac:dyDescent="0.35">
      <c r="B4" s="803" t="s">
        <v>681</v>
      </c>
      <c r="C4" s="804"/>
      <c r="D4" s="804"/>
      <c r="E4" s="257"/>
      <c r="F4" s="257"/>
      <c r="G4" s="257"/>
      <c r="H4" s="257"/>
      <c r="I4" s="257"/>
      <c r="J4" s="257"/>
      <c r="K4" s="262"/>
      <c r="L4" s="262"/>
      <c r="M4" s="262"/>
      <c r="N4" s="262"/>
      <c r="O4" s="262"/>
      <c r="P4" s="262"/>
      <c r="Q4" s="260"/>
      <c r="R4" s="260"/>
      <c r="S4" s="260"/>
      <c r="T4" s="260"/>
      <c r="U4" s="260"/>
      <c r="V4" s="260"/>
      <c r="W4" s="260"/>
      <c r="X4" s="260"/>
      <c r="AA4" s="263"/>
    </row>
    <row r="5" spans="2:47" ht="30" customHeight="1" x14ac:dyDescent="0.35">
      <c r="B5" s="805" t="s">
        <v>690</v>
      </c>
      <c r="C5" s="804"/>
      <c r="D5" s="804"/>
      <c r="E5" s="257"/>
      <c r="F5" s="257"/>
      <c r="G5" s="257"/>
      <c r="H5" s="257"/>
      <c r="I5" s="257"/>
      <c r="J5" s="257"/>
      <c r="K5" s="806"/>
      <c r="L5" s="806"/>
      <c r="M5" s="806"/>
      <c r="N5" s="806"/>
      <c r="O5" s="806"/>
      <c r="P5" s="806"/>
      <c r="Q5" s="260"/>
      <c r="R5" s="260"/>
      <c r="S5" s="260"/>
      <c r="T5" s="260"/>
      <c r="U5" s="260"/>
      <c r="V5" s="260"/>
      <c r="W5" s="260"/>
      <c r="X5" s="260"/>
      <c r="AC5" s="257"/>
      <c r="AD5" s="264"/>
      <c r="AE5" s="264"/>
      <c r="AF5" s="264"/>
      <c r="AG5" s="264"/>
    </row>
    <row r="6" spans="2:47" ht="26.25" customHeight="1" x14ac:dyDescent="0.3">
      <c r="B6" s="807" t="s">
        <v>691</v>
      </c>
      <c r="C6" s="804"/>
      <c r="D6" s="804"/>
      <c r="E6" s="257"/>
      <c r="F6" s="257"/>
      <c r="G6" s="257"/>
      <c r="H6" s="257"/>
      <c r="I6" s="257"/>
      <c r="J6" s="257"/>
      <c r="K6" s="265"/>
      <c r="L6" s="265"/>
      <c r="M6" s="265"/>
      <c r="N6" s="265"/>
      <c r="O6" s="265"/>
      <c r="P6" s="265"/>
      <c r="Q6" s="252"/>
      <c r="R6" s="266"/>
      <c r="S6" s="266"/>
      <c r="T6" s="266"/>
      <c r="U6" s="266"/>
      <c r="V6" s="266"/>
      <c r="W6" s="266"/>
      <c r="X6" s="266"/>
      <c r="AC6" s="257"/>
      <c r="AD6" s="264"/>
      <c r="AE6" s="264"/>
      <c r="AF6" s="264"/>
      <c r="AG6" s="264"/>
    </row>
    <row r="7" spans="2:47" ht="9" customHeight="1" x14ac:dyDescent="0.35">
      <c r="B7" s="267"/>
      <c r="C7" s="257"/>
      <c r="D7" s="257"/>
      <c r="E7" s="257"/>
      <c r="F7" s="257"/>
      <c r="G7" s="257"/>
      <c r="H7" s="257"/>
      <c r="I7" s="257"/>
      <c r="J7" s="257"/>
      <c r="K7" s="265"/>
      <c r="L7" s="265"/>
      <c r="M7" s="265"/>
      <c r="N7" s="265"/>
      <c r="O7" s="265"/>
      <c r="P7" s="265"/>
      <c r="Q7" s="252"/>
      <c r="R7" s="266"/>
      <c r="S7" s="266"/>
      <c r="T7" s="266"/>
      <c r="U7" s="266"/>
      <c r="V7" s="266"/>
      <c r="W7" s="266"/>
      <c r="X7" s="266"/>
      <c r="AC7" s="257"/>
      <c r="AD7" s="264"/>
      <c r="AE7" s="264"/>
      <c r="AF7" s="264"/>
      <c r="AG7" s="264"/>
    </row>
    <row r="8" spans="2:47" ht="29.1" customHeight="1" x14ac:dyDescent="0.3">
      <c r="B8" s="808" t="s">
        <v>682</v>
      </c>
      <c r="C8" s="804"/>
      <c r="D8" s="804"/>
      <c r="E8" s="257"/>
      <c r="F8" s="257"/>
      <c r="G8" s="257"/>
      <c r="H8" s="257"/>
      <c r="I8" s="257"/>
      <c r="J8" s="257"/>
      <c r="K8" s="268"/>
      <c r="L8" s="268"/>
      <c r="M8" s="268"/>
      <c r="N8" s="268"/>
      <c r="O8" s="268"/>
      <c r="P8" s="268"/>
      <c r="Q8" s="269"/>
      <c r="R8" s="269"/>
      <c r="S8" s="269"/>
      <c r="T8" s="269"/>
      <c r="U8" s="269"/>
      <c r="V8" s="269"/>
      <c r="W8" s="744"/>
      <c r="X8" s="744"/>
      <c r="AC8" s="257"/>
      <c r="AD8" s="264"/>
      <c r="AE8" s="264"/>
      <c r="AF8" s="264"/>
      <c r="AG8" s="264"/>
    </row>
    <row r="9" spans="2:47" ht="40.5" customHeight="1" x14ac:dyDescent="0.2">
      <c r="B9" s="798" t="s">
        <v>683</v>
      </c>
      <c r="C9" s="799"/>
      <c r="D9" s="799"/>
      <c r="E9" s="257"/>
      <c r="F9" s="257"/>
      <c r="G9" s="257"/>
      <c r="H9" s="257"/>
      <c r="I9" s="257"/>
      <c r="J9" s="257"/>
      <c r="K9" s="270"/>
      <c r="L9" s="270"/>
      <c r="M9" s="270"/>
      <c r="N9" s="270"/>
      <c r="O9" s="270"/>
      <c r="P9" s="270"/>
      <c r="Q9" s="271"/>
      <c r="R9" s="271"/>
      <c r="S9" s="271"/>
      <c r="T9" s="271"/>
      <c r="U9" s="271"/>
      <c r="V9" s="271"/>
      <c r="W9" s="800"/>
      <c r="X9" s="800"/>
      <c r="AC9" s="257"/>
      <c r="AD9" s="264"/>
      <c r="AE9" s="264"/>
      <c r="AF9" s="264"/>
      <c r="AG9" s="264"/>
    </row>
    <row r="10" spans="2:47" s="264" customFormat="1" ht="60.6" customHeight="1" x14ac:dyDescent="0.2">
      <c r="B10" s="798" t="s">
        <v>741</v>
      </c>
      <c r="C10" s="752"/>
      <c r="D10" s="752"/>
      <c r="E10" s="257"/>
      <c r="F10" s="257"/>
      <c r="G10" s="257"/>
      <c r="H10" s="257"/>
      <c r="I10" s="257"/>
      <c r="J10" s="257"/>
      <c r="K10" s="270"/>
      <c r="L10" s="270"/>
      <c r="M10" s="270"/>
      <c r="N10" s="270"/>
      <c r="O10" s="270"/>
      <c r="P10" s="270"/>
      <c r="Q10" s="269"/>
      <c r="R10" s="269"/>
      <c r="S10" s="269"/>
      <c r="T10" s="269"/>
      <c r="U10" s="744"/>
      <c r="V10" s="744"/>
      <c r="W10" s="744"/>
      <c r="X10" s="744"/>
      <c r="AC10" s="257"/>
    </row>
    <row r="11" spans="2:47" ht="27.95" customHeight="1" x14ac:dyDescent="0.2">
      <c r="B11" s="801" t="s">
        <v>684</v>
      </c>
      <c r="C11" s="802"/>
      <c r="D11" s="802"/>
      <c r="E11" s="257"/>
      <c r="F11" s="257"/>
      <c r="G11" s="257"/>
      <c r="H11" s="257"/>
      <c r="I11" s="257"/>
      <c r="J11" s="257"/>
      <c r="Q11" s="271"/>
      <c r="R11" s="271"/>
      <c r="S11" s="271"/>
      <c r="T11" s="271"/>
      <c r="U11" s="800"/>
      <c r="V11" s="800"/>
      <c r="W11" s="800"/>
      <c r="X11" s="800"/>
      <c r="AC11" s="257"/>
      <c r="AD11" s="264"/>
      <c r="AE11" s="264"/>
      <c r="AF11" s="264"/>
      <c r="AG11" s="264"/>
    </row>
    <row r="12" spans="2:47" ht="44.25" customHeight="1" x14ac:dyDescent="0.2">
      <c r="B12" s="272" t="s">
        <v>685</v>
      </c>
      <c r="C12" s="273" t="s">
        <v>686</v>
      </c>
      <c r="D12" s="274" t="s">
        <v>647</v>
      </c>
      <c r="E12" s="275"/>
      <c r="F12" s="752"/>
      <c r="G12" s="752"/>
      <c r="H12" s="752"/>
      <c r="I12" s="752"/>
      <c r="J12" s="752"/>
      <c r="K12" s="253"/>
      <c r="Q12" s="269"/>
      <c r="R12" s="269"/>
      <c r="S12" s="269"/>
      <c r="T12" s="744"/>
      <c r="U12" s="744"/>
      <c r="V12" s="744"/>
      <c r="W12" s="744"/>
      <c r="X12" s="744"/>
      <c r="AC12" s="257"/>
      <c r="AD12" s="264"/>
      <c r="AE12" s="264"/>
      <c r="AF12" s="264"/>
      <c r="AG12" s="264"/>
    </row>
    <row r="13" spans="2:47" ht="44.25" customHeight="1" x14ac:dyDescent="0.2">
      <c r="B13" s="272" t="s">
        <v>687</v>
      </c>
      <c r="C13" s="273" t="s">
        <v>686</v>
      </c>
      <c r="D13" s="274"/>
      <c r="E13" s="276"/>
      <c r="F13" s="749"/>
      <c r="G13" s="749"/>
      <c r="H13" s="749"/>
      <c r="I13" s="749"/>
      <c r="J13" s="749"/>
      <c r="Q13" s="271"/>
      <c r="R13" s="271"/>
      <c r="S13" s="271"/>
      <c r="T13" s="773"/>
      <c r="U13" s="773"/>
      <c r="V13" s="773"/>
      <c r="W13" s="773"/>
      <c r="X13" s="773"/>
      <c r="AC13" s="257"/>
      <c r="AD13" s="264"/>
      <c r="AE13" s="264"/>
      <c r="AF13" s="264"/>
      <c r="AG13" s="264"/>
      <c r="AI13" s="277"/>
    </row>
    <row r="14" spans="2:47" ht="44.25" customHeight="1" x14ac:dyDescent="0.2">
      <c r="B14" s="272" t="s">
        <v>688</v>
      </c>
      <c r="C14" s="273" t="s">
        <v>686</v>
      </c>
      <c r="D14" s="274"/>
      <c r="E14" s="276"/>
      <c r="F14" s="276"/>
      <c r="G14" s="276"/>
      <c r="H14" s="276"/>
      <c r="I14" s="276"/>
      <c r="J14" s="276"/>
      <c r="Q14" s="271"/>
      <c r="R14" s="278"/>
      <c r="S14" s="278"/>
      <c r="T14" s="279"/>
      <c r="U14" s="279"/>
      <c r="V14" s="279"/>
      <c r="W14" s="279"/>
      <c r="X14" s="279"/>
      <c r="AC14" s="257"/>
      <c r="AD14" s="264"/>
      <c r="AE14" s="264"/>
      <c r="AF14" s="264"/>
      <c r="AG14" s="264"/>
      <c r="AI14" s="277"/>
    </row>
    <row r="15" spans="2:47" ht="44.25" customHeight="1" x14ac:dyDescent="0.2">
      <c r="B15" s="272" t="s">
        <v>689</v>
      </c>
      <c r="C15" s="273" t="s">
        <v>686</v>
      </c>
      <c r="D15" s="274"/>
      <c r="Q15" s="252"/>
      <c r="AC15" s="257"/>
      <c r="AD15" s="264"/>
      <c r="AE15" s="264"/>
      <c r="AF15" s="264"/>
      <c r="AG15" s="264"/>
    </row>
    <row r="16" spans="2:47" ht="12.75" customHeight="1" x14ac:dyDescent="0.35">
      <c r="B16" s="280"/>
      <c r="C16" s="745"/>
      <c r="D16" s="745"/>
      <c r="E16" s="745"/>
      <c r="F16" s="745"/>
      <c r="G16" s="745"/>
      <c r="H16" s="745"/>
      <c r="I16" s="745"/>
      <c r="J16" s="745"/>
      <c r="Q16" s="270"/>
      <c r="R16" s="270"/>
      <c r="S16" s="270"/>
      <c r="T16" s="270"/>
      <c r="U16" s="270"/>
      <c r="V16" s="270"/>
      <c r="W16" s="270"/>
      <c r="X16" s="270"/>
      <c r="AC16" s="257"/>
      <c r="AD16" s="264"/>
      <c r="AE16" s="264"/>
      <c r="AF16" s="264"/>
      <c r="AG16" s="264"/>
    </row>
    <row r="17" spans="3:33" ht="12.75" customHeight="1" x14ac:dyDescent="0.2">
      <c r="C17" s="745"/>
      <c r="D17" s="745"/>
      <c r="E17" s="745"/>
      <c r="F17" s="745"/>
      <c r="G17" s="745"/>
      <c r="H17" s="745"/>
      <c r="I17" s="745"/>
      <c r="J17" s="745"/>
      <c r="Q17" s="270"/>
      <c r="R17" s="270"/>
      <c r="S17" s="270"/>
      <c r="T17" s="270"/>
      <c r="U17" s="270"/>
      <c r="V17" s="270"/>
      <c r="W17" s="270"/>
      <c r="X17" s="270"/>
      <c r="AC17" s="257"/>
      <c r="AD17" s="264"/>
      <c r="AE17" s="264"/>
      <c r="AF17" s="264"/>
      <c r="AG17" s="264"/>
    </row>
    <row r="18" spans="3:33" ht="12.75" customHeight="1" x14ac:dyDescent="0.2">
      <c r="C18" s="745"/>
      <c r="D18" s="745"/>
      <c r="E18" s="745"/>
      <c r="F18" s="745"/>
      <c r="G18" s="745"/>
      <c r="H18" s="745"/>
      <c r="I18" s="745"/>
      <c r="J18" s="745"/>
      <c r="Q18" s="270"/>
      <c r="R18" s="270"/>
      <c r="S18" s="270"/>
      <c r="T18" s="270"/>
      <c r="U18" s="270"/>
      <c r="V18" s="270"/>
      <c r="W18" s="270"/>
      <c r="X18" s="270"/>
      <c r="AC18" s="257"/>
      <c r="AD18" s="264"/>
      <c r="AE18" s="264"/>
      <c r="AF18" s="264"/>
      <c r="AG18" s="264"/>
    </row>
    <row r="19" spans="3:33" ht="12.75" customHeight="1" x14ac:dyDescent="0.2">
      <c r="C19" s="745"/>
      <c r="D19" s="745"/>
      <c r="E19" s="745"/>
      <c r="F19" s="745"/>
      <c r="G19" s="745"/>
      <c r="H19" s="745"/>
      <c r="I19" s="745"/>
      <c r="J19" s="745"/>
      <c r="Q19" s="270"/>
      <c r="R19" s="270"/>
      <c r="S19" s="270"/>
      <c r="T19" s="270"/>
      <c r="U19" s="270"/>
      <c r="V19" s="270"/>
      <c r="W19" s="270"/>
      <c r="X19" s="270"/>
      <c r="AC19" s="257"/>
      <c r="AD19" s="264"/>
      <c r="AE19" s="264"/>
      <c r="AF19" s="264"/>
      <c r="AG19" s="264"/>
    </row>
    <row r="20" spans="3:33" ht="14.1" customHeight="1" x14ac:dyDescent="0.2">
      <c r="C20" s="745"/>
      <c r="D20" s="745"/>
      <c r="E20" s="745"/>
      <c r="F20" s="745"/>
      <c r="G20" s="745"/>
      <c r="H20" s="745"/>
      <c r="I20" s="745"/>
      <c r="J20" s="745"/>
      <c r="Q20" s="270"/>
      <c r="R20" s="270"/>
      <c r="S20" s="270"/>
      <c r="T20" s="270"/>
      <c r="U20" s="270"/>
      <c r="V20" s="270"/>
      <c r="W20" s="270"/>
      <c r="X20" s="270"/>
      <c r="AC20" s="257"/>
      <c r="AD20" s="264"/>
      <c r="AE20" s="264"/>
      <c r="AF20" s="264"/>
      <c r="AG20" s="264"/>
    </row>
    <row r="21" spans="3:33" ht="18" customHeight="1" x14ac:dyDescent="0.2">
      <c r="C21" s="745"/>
      <c r="D21" s="745"/>
      <c r="E21" s="745"/>
      <c r="F21" s="745"/>
      <c r="G21" s="745"/>
      <c r="H21" s="745"/>
      <c r="I21" s="745"/>
      <c r="J21" s="745"/>
      <c r="AC21" s="257"/>
      <c r="AD21" s="264"/>
      <c r="AE21" s="264"/>
      <c r="AF21" s="264"/>
      <c r="AG21" s="264"/>
    </row>
    <row r="22" spans="3:33" ht="17.25" customHeight="1" x14ac:dyDescent="0.2">
      <c r="C22" s="264"/>
      <c r="D22" s="277"/>
      <c r="E22" s="277"/>
      <c r="F22" s="277"/>
      <c r="G22" s="277"/>
      <c r="H22" s="277"/>
      <c r="I22" s="277"/>
      <c r="Q22" s="252"/>
    </row>
    <row r="23" spans="3:33" ht="20.45" customHeight="1" x14ac:dyDescent="0.2">
      <c r="C23" s="281"/>
      <c r="Q23" s="282"/>
      <c r="R23" s="282"/>
      <c r="S23" s="282"/>
      <c r="T23" s="282"/>
      <c r="U23" s="282"/>
      <c r="V23" s="282"/>
      <c r="W23" s="282"/>
      <c r="X23" s="282"/>
      <c r="AC23" s="257"/>
      <c r="AD23" s="264"/>
      <c r="AE23" s="264"/>
      <c r="AF23" s="264"/>
      <c r="AG23" s="264"/>
    </row>
    <row r="24" spans="3:33" ht="33.6" customHeight="1" x14ac:dyDescent="0.2">
      <c r="C24" s="773"/>
      <c r="D24" s="797"/>
      <c r="E24" s="797"/>
      <c r="F24" s="797"/>
      <c r="G24" s="797"/>
      <c r="H24" s="797"/>
      <c r="I24" s="797"/>
      <c r="J24" s="797"/>
      <c r="Q24" s="283"/>
      <c r="R24" s="283"/>
      <c r="S24" s="283"/>
      <c r="T24" s="283"/>
      <c r="U24" s="283"/>
      <c r="V24" s="283"/>
      <c r="W24" s="283"/>
      <c r="X24" s="283"/>
      <c r="AC24" s="257"/>
      <c r="AD24" s="264"/>
      <c r="AE24" s="264"/>
      <c r="AF24" s="264"/>
      <c r="AG24" s="264"/>
    </row>
    <row r="25" spans="3:33" ht="17.25" customHeight="1" x14ac:dyDescent="0.2">
      <c r="C25" s="264"/>
      <c r="D25" s="277"/>
      <c r="E25" s="277"/>
      <c r="F25" s="277"/>
      <c r="G25" s="277"/>
      <c r="H25" s="277"/>
      <c r="I25" s="277"/>
    </row>
    <row r="26" spans="3:33" ht="27.75" customHeight="1" x14ac:dyDescent="0.2">
      <c r="C26" s="796"/>
      <c r="D26" s="796"/>
      <c r="E26" s="796"/>
      <c r="F26" s="796"/>
      <c r="H26" s="744"/>
      <c r="I26" s="744"/>
      <c r="J26" s="744"/>
    </row>
    <row r="27" spans="3:33" ht="19.5" customHeight="1" x14ac:dyDescent="0.2">
      <c r="C27" s="794"/>
      <c r="D27" s="794"/>
      <c r="E27" s="794"/>
      <c r="F27" s="794"/>
      <c r="H27" s="773"/>
      <c r="I27" s="773"/>
      <c r="J27" s="773"/>
    </row>
    <row r="28" spans="3:33" ht="12.75" customHeight="1" x14ac:dyDescent="0.2"/>
    <row r="29" spans="3:33" ht="27.75" customHeight="1" x14ac:dyDescent="0.2">
      <c r="C29" s="796"/>
      <c r="D29" s="796"/>
      <c r="E29" s="796"/>
      <c r="F29" s="796"/>
    </row>
    <row r="30" spans="3:33" ht="19.5" customHeight="1" x14ac:dyDescent="0.2">
      <c r="C30" s="794"/>
      <c r="D30" s="794"/>
      <c r="E30" s="794"/>
      <c r="F30" s="794"/>
      <c r="Q30" s="226"/>
      <c r="R30" s="226"/>
      <c r="S30" s="226"/>
    </row>
    <row r="31" spans="3:33" ht="12.75" customHeight="1" x14ac:dyDescent="0.2">
      <c r="G31" s="253"/>
    </row>
    <row r="32" spans="3:33" ht="27.75" customHeight="1" x14ac:dyDescent="0.2">
      <c r="C32" s="796"/>
      <c r="D32" s="796"/>
      <c r="E32" s="796"/>
      <c r="F32" s="796"/>
      <c r="H32" s="744"/>
      <c r="I32" s="744"/>
    </row>
    <row r="33" spans="3:44" ht="19.5" customHeight="1" x14ac:dyDescent="0.2">
      <c r="C33" s="794"/>
      <c r="D33" s="794"/>
      <c r="E33" s="794"/>
      <c r="F33" s="794"/>
      <c r="H33" s="795"/>
      <c r="I33" s="795"/>
      <c r="Q33" s="226"/>
      <c r="R33" s="226"/>
      <c r="S33" s="226"/>
    </row>
    <row r="35" spans="3:44" x14ac:dyDescent="0.2">
      <c r="C35" s="744"/>
      <c r="D35" s="744"/>
      <c r="E35" s="744"/>
      <c r="F35" s="744"/>
      <c r="G35" s="744"/>
      <c r="H35" s="744"/>
      <c r="I35" s="744"/>
      <c r="J35" s="744"/>
      <c r="K35" s="744"/>
      <c r="L35" s="744"/>
      <c r="M35" s="229"/>
      <c r="N35" s="229"/>
      <c r="O35" s="229"/>
    </row>
    <row r="36" spans="3:44" x14ac:dyDescent="0.2">
      <c r="C36" s="791"/>
      <c r="D36" s="791"/>
      <c r="E36" s="791"/>
      <c r="F36" s="791"/>
      <c r="G36" s="791"/>
      <c r="H36" s="791"/>
      <c r="I36" s="791"/>
      <c r="J36" s="791"/>
      <c r="K36" s="791"/>
      <c r="L36" s="791"/>
      <c r="M36" s="231"/>
      <c r="N36" s="231"/>
      <c r="O36" s="231"/>
    </row>
    <row r="37" spans="3:44" ht="12.75" customHeight="1" x14ac:dyDescent="0.2">
      <c r="C37" s="284"/>
      <c r="D37" s="284"/>
      <c r="E37" s="284"/>
      <c r="F37" s="284"/>
      <c r="G37" s="284"/>
      <c r="H37" s="284"/>
      <c r="I37" s="284"/>
      <c r="J37" s="284"/>
      <c r="K37" s="284"/>
      <c r="L37" s="285"/>
    </row>
    <row r="38" spans="3:44" ht="27.75" customHeight="1" x14ac:dyDescent="0.2">
      <c r="C38" s="744"/>
      <c r="D38" s="744"/>
      <c r="E38" s="744"/>
      <c r="F38" s="744"/>
      <c r="G38" s="744"/>
      <c r="H38" s="744"/>
      <c r="I38" s="744"/>
      <c r="J38" s="744"/>
      <c r="K38" s="744"/>
      <c r="L38" s="744"/>
      <c r="M38" s="229"/>
      <c r="N38" s="229"/>
      <c r="O38" s="229"/>
    </row>
    <row r="39" spans="3:44" ht="25.5" customHeight="1" x14ac:dyDescent="0.2">
      <c r="C39" s="791"/>
      <c r="D39" s="791"/>
      <c r="E39" s="791"/>
      <c r="F39" s="791"/>
      <c r="G39" s="791"/>
      <c r="H39" s="791"/>
      <c r="I39" s="791"/>
      <c r="J39" s="791"/>
      <c r="K39" s="791"/>
      <c r="L39" s="791"/>
      <c r="M39" s="231"/>
      <c r="N39" s="231"/>
      <c r="O39" s="231"/>
      <c r="Q39" s="226"/>
      <c r="R39" s="226"/>
      <c r="S39" s="226"/>
      <c r="W39" s="253"/>
    </row>
    <row r="40" spans="3:44" ht="18.75" customHeight="1" x14ac:dyDescent="0.2">
      <c r="C40" s="264"/>
      <c r="D40" s="264"/>
      <c r="E40" s="264"/>
      <c r="F40" s="264"/>
      <c r="G40" s="264"/>
      <c r="H40" s="264"/>
      <c r="I40" s="264"/>
      <c r="J40" s="264"/>
      <c r="K40" s="264"/>
      <c r="L40" s="264"/>
      <c r="M40" s="264"/>
      <c r="N40" s="264"/>
      <c r="O40" s="264"/>
    </row>
    <row r="41" spans="3:44" ht="37.5" customHeight="1" x14ac:dyDescent="0.2">
      <c r="G41" s="792"/>
      <c r="H41" s="792"/>
      <c r="I41" s="792"/>
      <c r="J41" s="792"/>
      <c r="K41" s="792"/>
      <c r="L41" s="792"/>
      <c r="M41" s="264"/>
      <c r="N41" s="264"/>
      <c r="O41" s="264"/>
      <c r="Y41" s="286"/>
      <c r="Z41" s="287"/>
      <c r="AA41" s="287"/>
      <c r="AB41" s="287"/>
    </row>
    <row r="42" spans="3:44" ht="40.5" customHeight="1" x14ac:dyDescent="0.25">
      <c r="C42" s="751"/>
      <c r="D42" s="751"/>
      <c r="E42" s="751"/>
      <c r="F42" s="751"/>
      <c r="G42" s="792"/>
      <c r="H42" s="792"/>
      <c r="I42" s="792"/>
      <c r="J42" s="792"/>
      <c r="K42" s="792"/>
      <c r="L42" s="792"/>
      <c r="Q42" s="288"/>
      <c r="R42" s="288"/>
      <c r="S42" s="261"/>
      <c r="T42" s="261"/>
      <c r="U42" s="261"/>
    </row>
    <row r="43" spans="3:44" ht="96.75" customHeight="1" x14ac:dyDescent="0.2">
      <c r="C43" s="279"/>
      <c r="D43" s="793"/>
      <c r="E43" s="793"/>
      <c r="F43" s="785"/>
      <c r="G43" s="785"/>
      <c r="H43" s="785"/>
      <c r="I43" s="785"/>
      <c r="J43" s="786"/>
      <c r="K43" s="786"/>
      <c r="L43" s="786"/>
      <c r="M43" s="786"/>
      <c r="N43" s="289"/>
      <c r="O43" s="290"/>
      <c r="Q43" s="269"/>
      <c r="R43" s="270"/>
      <c r="S43" s="270"/>
      <c r="T43" s="270"/>
      <c r="U43" s="270"/>
      <c r="V43" s="270"/>
      <c r="W43" s="752"/>
      <c r="X43" s="752"/>
      <c r="Y43" s="744"/>
      <c r="Z43" s="752"/>
    </row>
    <row r="44" spans="3:44" ht="43.5" customHeight="1" x14ac:dyDescent="0.2">
      <c r="C44" s="279"/>
      <c r="D44" s="773"/>
      <c r="E44" s="773"/>
      <c r="F44" s="773"/>
      <c r="G44" s="773"/>
      <c r="H44" s="773"/>
      <c r="I44" s="773"/>
      <c r="J44" s="756"/>
      <c r="K44" s="756"/>
      <c r="L44" s="756"/>
      <c r="M44" s="756"/>
      <c r="N44" s="291"/>
      <c r="O44" s="291"/>
      <c r="Q44" s="292"/>
      <c r="R44" s="293"/>
      <c r="S44" s="293"/>
      <c r="T44" s="293"/>
      <c r="U44" s="293"/>
      <c r="V44" s="293"/>
      <c r="W44" s="787"/>
      <c r="X44" s="788"/>
      <c r="Y44" s="789"/>
      <c r="Z44" s="790"/>
      <c r="AA44" s="764"/>
      <c r="AB44" s="745"/>
      <c r="AC44" s="745"/>
      <c r="AD44" s="745"/>
      <c r="AE44" s="745"/>
      <c r="AF44" s="745"/>
      <c r="AG44" s="745"/>
      <c r="AH44" s="745"/>
      <c r="AI44" s="745"/>
      <c r="AJ44" s="745"/>
      <c r="AK44" s="745"/>
      <c r="AL44" s="745"/>
      <c r="AM44" s="745"/>
      <c r="AN44" s="745"/>
      <c r="AO44" s="745"/>
      <c r="AP44" s="745"/>
      <c r="AQ44" s="745"/>
      <c r="AR44" s="745"/>
    </row>
    <row r="45" spans="3:44" ht="42.75" customHeight="1" x14ac:dyDescent="0.2">
      <c r="C45" s="279"/>
      <c r="D45" s="773"/>
      <c r="E45" s="773"/>
      <c r="F45" s="773"/>
      <c r="G45" s="773"/>
      <c r="H45" s="773"/>
      <c r="I45" s="773"/>
      <c r="J45" s="756"/>
      <c r="K45" s="756"/>
      <c r="L45" s="756"/>
      <c r="M45" s="756"/>
      <c r="N45" s="291"/>
      <c r="O45" s="291"/>
      <c r="Q45" s="292"/>
      <c r="R45" s="293"/>
      <c r="S45" s="293"/>
      <c r="T45" s="293"/>
      <c r="U45" s="293"/>
      <c r="V45" s="293"/>
      <c r="W45" s="787"/>
      <c r="X45" s="788"/>
      <c r="Y45" s="789"/>
      <c r="Z45" s="790"/>
    </row>
    <row r="46" spans="3:44" ht="42.75" customHeight="1" x14ac:dyDescent="0.2">
      <c r="C46" s="279"/>
      <c r="D46" s="773"/>
      <c r="E46" s="773"/>
      <c r="F46" s="773"/>
      <c r="G46" s="773"/>
      <c r="H46" s="773"/>
      <c r="I46" s="773"/>
      <c r="J46" s="756"/>
      <c r="K46" s="756"/>
      <c r="L46" s="756"/>
      <c r="M46" s="756"/>
      <c r="N46" s="291"/>
      <c r="O46" s="291"/>
      <c r="Q46" s="292"/>
      <c r="R46" s="293"/>
      <c r="S46" s="293"/>
      <c r="T46" s="293"/>
      <c r="U46" s="293"/>
      <c r="V46" s="293"/>
      <c r="W46" s="787"/>
      <c r="X46" s="788"/>
      <c r="Y46" s="789"/>
      <c r="Z46" s="790"/>
    </row>
    <row r="47" spans="3:44" ht="42.75" customHeight="1" x14ac:dyDescent="0.2">
      <c r="C47" s="279"/>
      <c r="D47" s="773"/>
      <c r="E47" s="773"/>
      <c r="F47" s="773"/>
      <c r="G47" s="773"/>
      <c r="H47" s="773"/>
      <c r="I47" s="773"/>
      <c r="J47" s="756"/>
      <c r="K47" s="756"/>
      <c r="L47" s="756"/>
      <c r="M47" s="756"/>
      <c r="N47" s="291"/>
      <c r="O47" s="291"/>
      <c r="Q47" s="292"/>
      <c r="R47" s="293"/>
      <c r="S47" s="293"/>
      <c r="T47" s="293"/>
      <c r="U47" s="293"/>
      <c r="V47" s="293"/>
      <c r="W47" s="787"/>
      <c r="X47" s="788"/>
      <c r="Y47" s="789"/>
      <c r="Z47" s="790"/>
    </row>
    <row r="48" spans="3:44" ht="42.75" customHeight="1" x14ac:dyDescent="0.2">
      <c r="C48" s="279"/>
      <c r="D48" s="773"/>
      <c r="E48" s="773"/>
      <c r="F48" s="773"/>
      <c r="G48" s="773"/>
      <c r="H48" s="773"/>
      <c r="I48" s="773"/>
      <c r="J48" s="756"/>
      <c r="K48" s="756"/>
      <c r="L48" s="756"/>
      <c r="M48" s="756"/>
      <c r="N48" s="291"/>
      <c r="O48" s="291"/>
      <c r="Q48" s="292"/>
      <c r="R48" s="293"/>
      <c r="S48" s="293"/>
      <c r="T48" s="293"/>
      <c r="U48" s="293"/>
      <c r="V48" s="293"/>
      <c r="W48" s="787"/>
      <c r="X48" s="788"/>
      <c r="Y48" s="789"/>
      <c r="Z48" s="790"/>
    </row>
    <row r="49" spans="2:28" ht="42.75" customHeight="1" x14ac:dyDescent="0.2">
      <c r="C49" s="279"/>
      <c r="D49" s="773"/>
      <c r="E49" s="773"/>
      <c r="F49" s="773"/>
      <c r="G49" s="773"/>
      <c r="H49" s="773"/>
      <c r="I49" s="773"/>
      <c r="J49" s="756"/>
      <c r="K49" s="756"/>
      <c r="L49" s="756"/>
      <c r="M49" s="756"/>
      <c r="N49" s="291"/>
      <c r="O49" s="291"/>
      <c r="Q49" s="292"/>
      <c r="R49" s="293"/>
      <c r="S49" s="293"/>
      <c r="T49" s="293"/>
      <c r="U49" s="293"/>
      <c r="V49" s="293"/>
      <c r="W49" s="787"/>
      <c r="X49" s="788"/>
      <c r="Y49" s="789"/>
      <c r="Z49" s="790"/>
    </row>
    <row r="50" spans="2:28" ht="42.75" customHeight="1" x14ac:dyDescent="0.2">
      <c r="C50" s="279"/>
      <c r="D50" s="773"/>
      <c r="E50" s="773"/>
      <c r="F50" s="773"/>
      <c r="G50" s="773"/>
      <c r="H50" s="773"/>
      <c r="I50" s="773"/>
      <c r="J50" s="756"/>
      <c r="K50" s="756"/>
      <c r="L50" s="756"/>
      <c r="M50" s="756"/>
      <c r="N50" s="291"/>
      <c r="O50" s="291"/>
      <c r="Q50" s="292"/>
      <c r="R50" s="293"/>
      <c r="S50" s="293"/>
      <c r="T50" s="293"/>
      <c r="U50" s="293"/>
      <c r="V50" s="293"/>
      <c r="W50" s="787"/>
      <c r="X50" s="788"/>
      <c r="Y50" s="789"/>
      <c r="Z50" s="790"/>
    </row>
    <row r="51" spans="2:28" ht="42.75" customHeight="1" x14ac:dyDescent="0.2">
      <c r="C51" s="279"/>
      <c r="D51" s="773"/>
      <c r="E51" s="773"/>
      <c r="F51" s="773"/>
      <c r="G51" s="773"/>
      <c r="H51" s="773"/>
      <c r="I51" s="773"/>
      <c r="J51" s="756"/>
      <c r="K51" s="756"/>
      <c r="L51" s="756"/>
      <c r="M51" s="756"/>
      <c r="N51" s="291"/>
      <c r="O51" s="291"/>
      <c r="Q51" s="292"/>
      <c r="R51" s="293"/>
      <c r="S51" s="293"/>
      <c r="T51" s="293"/>
      <c r="U51" s="293"/>
      <c r="V51" s="293"/>
      <c r="W51" s="787"/>
      <c r="X51" s="788"/>
      <c r="Y51" s="789"/>
      <c r="Z51" s="790"/>
    </row>
    <row r="52" spans="2:28" ht="42.75" customHeight="1" x14ac:dyDescent="0.2">
      <c r="C52" s="279"/>
      <c r="D52" s="773"/>
      <c r="E52" s="773"/>
      <c r="F52" s="773"/>
      <c r="G52" s="773"/>
      <c r="H52" s="773"/>
      <c r="I52" s="773"/>
      <c r="J52" s="756"/>
      <c r="K52" s="756"/>
      <c r="L52" s="756"/>
      <c r="M52" s="756"/>
      <c r="N52" s="291"/>
      <c r="O52" s="291"/>
      <c r="Q52" s="292"/>
      <c r="R52" s="293"/>
      <c r="S52" s="293"/>
      <c r="T52" s="293"/>
      <c r="U52" s="293"/>
      <c r="V52" s="293"/>
      <c r="W52" s="787"/>
      <c r="X52" s="788"/>
      <c r="Y52" s="789"/>
      <c r="Z52" s="790"/>
    </row>
    <row r="53" spans="2:28" ht="42.75" customHeight="1" x14ac:dyDescent="0.2">
      <c r="C53" s="279"/>
      <c r="D53" s="773"/>
      <c r="E53" s="773"/>
      <c r="F53" s="773"/>
      <c r="G53" s="773"/>
      <c r="H53" s="773"/>
      <c r="I53" s="773"/>
      <c r="J53" s="756"/>
      <c r="K53" s="756"/>
      <c r="L53" s="756"/>
      <c r="M53" s="756"/>
      <c r="N53" s="291"/>
      <c r="O53" s="291"/>
      <c r="Q53" s="292"/>
      <c r="R53" s="293"/>
      <c r="S53" s="293"/>
      <c r="T53" s="293"/>
      <c r="U53" s="293"/>
      <c r="V53" s="293"/>
      <c r="W53" s="787"/>
      <c r="X53" s="788"/>
      <c r="Y53" s="789"/>
      <c r="Z53" s="790"/>
    </row>
    <row r="54" spans="2:28" x14ac:dyDescent="0.2">
      <c r="D54" s="257"/>
      <c r="I54" s="255"/>
      <c r="Q54" s="294"/>
      <c r="R54" s="226"/>
      <c r="S54" s="226"/>
      <c r="AA54" s="287"/>
      <c r="AB54" s="287"/>
    </row>
    <row r="55" spans="2:28" ht="30.75" customHeight="1" x14ac:dyDescent="0.2">
      <c r="C55" s="295"/>
      <c r="D55" s="296"/>
      <c r="E55" s="296"/>
      <c r="F55" s="296"/>
      <c r="Q55" s="226"/>
      <c r="R55" s="226"/>
      <c r="S55" s="226"/>
      <c r="V55" s="287"/>
      <c r="W55" s="287"/>
      <c r="X55" s="297"/>
      <c r="Y55" s="782"/>
      <c r="Z55" s="783"/>
      <c r="AA55" s="287"/>
      <c r="AB55" s="287"/>
    </row>
    <row r="56" spans="2:28" x14ac:dyDescent="0.2">
      <c r="D56" s="257"/>
      <c r="I56" s="255"/>
      <c r="Q56" s="226"/>
      <c r="R56" s="226"/>
      <c r="S56" s="226"/>
      <c r="AA56" s="287"/>
      <c r="AB56" s="287"/>
    </row>
    <row r="57" spans="2:28" ht="15.75" x14ac:dyDescent="0.2">
      <c r="B57" s="298"/>
      <c r="C57" s="784"/>
      <c r="D57" s="784"/>
      <c r="E57" s="784"/>
      <c r="F57" s="784"/>
      <c r="G57" s="784"/>
      <c r="K57" s="287"/>
      <c r="Q57" s="287"/>
      <c r="R57" s="287"/>
      <c r="S57" s="287"/>
      <c r="T57" s="287"/>
      <c r="U57" s="287"/>
      <c r="W57" s="299"/>
      <c r="AA57" s="287"/>
      <c r="AB57" s="287"/>
    </row>
    <row r="58" spans="2:28" x14ac:dyDescent="0.2">
      <c r="B58" s="298"/>
      <c r="C58" s="287"/>
      <c r="D58" s="287"/>
      <c r="E58" s="287"/>
      <c r="F58" s="287"/>
      <c r="G58" s="287"/>
      <c r="H58" s="287"/>
      <c r="I58" s="287"/>
      <c r="J58" s="287"/>
      <c r="K58" s="287"/>
      <c r="Q58" s="287"/>
      <c r="R58" s="287"/>
      <c r="S58" s="287"/>
      <c r="T58" s="287"/>
      <c r="U58" s="287"/>
      <c r="V58" s="779"/>
      <c r="W58" s="778"/>
      <c r="X58" s="778"/>
      <c r="Y58" s="300"/>
      <c r="Z58" s="301"/>
      <c r="AA58" s="287"/>
      <c r="AB58" s="287"/>
    </row>
    <row r="59" spans="2:28" x14ac:dyDescent="0.2">
      <c r="B59" s="298"/>
      <c r="C59" s="785"/>
      <c r="D59" s="785"/>
      <c r="E59" s="785"/>
      <c r="F59" s="302"/>
      <c r="G59" s="786"/>
      <c r="H59" s="786"/>
      <c r="I59" s="786"/>
      <c r="J59" s="786"/>
      <c r="K59" s="786"/>
      <c r="L59" s="786"/>
      <c r="M59" s="786"/>
      <c r="N59" s="290"/>
      <c r="O59" s="290"/>
      <c r="Q59" s="269"/>
      <c r="R59" s="270"/>
      <c r="S59" s="270"/>
      <c r="T59" s="270"/>
      <c r="U59" s="270"/>
      <c r="V59" s="270"/>
      <c r="W59" s="752"/>
      <c r="X59" s="752"/>
      <c r="Y59" s="744"/>
      <c r="Z59" s="752"/>
      <c r="AA59" s="287"/>
      <c r="AB59" s="287"/>
    </row>
    <row r="60" spans="2:28" x14ac:dyDescent="0.2">
      <c r="B60" s="298"/>
      <c r="C60" s="773"/>
      <c r="D60" s="773"/>
      <c r="E60" s="773"/>
      <c r="F60" s="303"/>
      <c r="G60" s="773"/>
      <c r="H60" s="773"/>
      <c r="I60" s="773"/>
      <c r="J60" s="773"/>
      <c r="K60" s="773"/>
      <c r="L60" s="773"/>
      <c r="M60" s="773"/>
      <c r="N60" s="291"/>
      <c r="O60" s="291"/>
      <c r="Q60" s="292"/>
      <c r="R60" s="293"/>
      <c r="S60" s="293"/>
      <c r="T60" s="293"/>
      <c r="U60" s="293"/>
      <c r="V60" s="293"/>
      <c r="W60" s="774"/>
      <c r="X60" s="775"/>
      <c r="Y60" s="776"/>
      <c r="Z60" s="777"/>
      <c r="AA60" s="287"/>
      <c r="AB60" s="287"/>
    </row>
    <row r="61" spans="2:28" x14ac:dyDescent="0.2">
      <c r="B61" s="298"/>
      <c r="C61" s="304"/>
      <c r="D61" s="304"/>
      <c r="E61" s="304"/>
      <c r="F61" s="287"/>
      <c r="G61" s="304"/>
      <c r="H61" s="304"/>
      <c r="I61" s="304"/>
      <c r="J61" s="304"/>
      <c r="K61" s="304"/>
      <c r="L61" s="284"/>
      <c r="M61" s="284"/>
      <c r="Q61" s="305"/>
      <c r="R61" s="287"/>
      <c r="S61" s="287"/>
      <c r="T61" s="287"/>
      <c r="U61" s="287"/>
      <c r="V61" s="779"/>
      <c r="W61" s="778"/>
      <c r="X61" s="778"/>
      <c r="Y61" s="300"/>
      <c r="Z61" s="301"/>
      <c r="AA61" s="287"/>
      <c r="AB61" s="287"/>
    </row>
    <row r="62" spans="2:28" x14ac:dyDescent="0.2">
      <c r="B62" s="298"/>
      <c r="C62" s="773"/>
      <c r="D62" s="773"/>
      <c r="E62" s="773"/>
      <c r="F62" s="303"/>
      <c r="G62" s="773"/>
      <c r="H62" s="773"/>
      <c r="I62" s="773"/>
      <c r="J62" s="773"/>
      <c r="K62" s="773"/>
      <c r="L62" s="773"/>
      <c r="M62" s="773"/>
      <c r="N62" s="291"/>
      <c r="O62" s="291"/>
      <c r="Q62" s="292"/>
      <c r="R62" s="293"/>
      <c r="S62" s="293"/>
      <c r="T62" s="293"/>
      <c r="U62" s="293"/>
      <c r="V62" s="293"/>
      <c r="W62" s="774"/>
      <c r="X62" s="775"/>
      <c r="Y62" s="776"/>
      <c r="Z62" s="777"/>
      <c r="AA62" s="287"/>
      <c r="AB62" s="287"/>
    </row>
    <row r="63" spans="2:28" x14ac:dyDescent="0.2">
      <c r="B63" s="298"/>
      <c r="C63" s="304"/>
      <c r="D63" s="304"/>
      <c r="E63" s="304"/>
      <c r="F63" s="287"/>
      <c r="G63" s="304"/>
      <c r="H63" s="304"/>
      <c r="I63" s="304"/>
      <c r="J63" s="304"/>
      <c r="K63" s="304"/>
      <c r="L63" s="284"/>
      <c r="M63" s="284"/>
      <c r="Q63" s="287"/>
      <c r="R63" s="287"/>
      <c r="S63" s="287"/>
      <c r="T63" s="287"/>
      <c r="U63" s="287"/>
      <c r="V63" s="779"/>
      <c r="W63" s="778"/>
      <c r="X63" s="778"/>
      <c r="Y63" s="300"/>
      <c r="Z63" s="301"/>
      <c r="AA63" s="287"/>
      <c r="AB63" s="287"/>
    </row>
    <row r="64" spans="2:28" x14ac:dyDescent="0.2">
      <c r="B64" s="298"/>
      <c r="C64" s="773"/>
      <c r="D64" s="773"/>
      <c r="E64" s="773"/>
      <c r="F64" s="303"/>
      <c r="G64" s="773"/>
      <c r="H64" s="773"/>
      <c r="I64" s="773"/>
      <c r="J64" s="773"/>
      <c r="K64" s="773"/>
      <c r="L64" s="773"/>
      <c r="M64" s="773"/>
      <c r="N64" s="291"/>
      <c r="O64" s="291"/>
      <c r="Q64" s="292"/>
      <c r="R64" s="293"/>
      <c r="S64" s="293"/>
      <c r="T64" s="293"/>
      <c r="U64" s="293"/>
      <c r="V64" s="293"/>
      <c r="W64" s="774"/>
      <c r="X64" s="775"/>
      <c r="Y64" s="776"/>
      <c r="Z64" s="777"/>
      <c r="AA64" s="287"/>
      <c r="AB64" s="287"/>
    </row>
    <row r="65" spans="2:45" x14ac:dyDescent="0.2">
      <c r="B65" s="298"/>
      <c r="C65" s="304"/>
      <c r="D65" s="304"/>
      <c r="E65" s="304"/>
      <c r="F65" s="287"/>
      <c r="G65" s="304"/>
      <c r="H65" s="304"/>
      <c r="I65" s="304"/>
      <c r="J65" s="304"/>
      <c r="K65" s="304"/>
      <c r="L65" s="284"/>
      <c r="M65" s="284"/>
      <c r="Q65" s="287"/>
      <c r="R65" s="287"/>
      <c r="S65" s="287"/>
      <c r="T65" s="287"/>
      <c r="U65" s="287"/>
      <c r="V65" s="779"/>
      <c r="W65" s="778"/>
      <c r="X65" s="778"/>
      <c r="Y65" s="300"/>
      <c r="Z65" s="301"/>
      <c r="AA65" s="287"/>
      <c r="AB65" s="287"/>
    </row>
    <row r="66" spans="2:45" x14ac:dyDescent="0.2">
      <c r="B66" s="298"/>
      <c r="C66" s="773"/>
      <c r="D66" s="773"/>
      <c r="E66" s="773"/>
      <c r="F66" s="303"/>
      <c r="G66" s="773"/>
      <c r="H66" s="773"/>
      <c r="I66" s="773"/>
      <c r="J66" s="773"/>
      <c r="K66" s="773"/>
      <c r="L66" s="773"/>
      <c r="M66" s="773"/>
      <c r="N66" s="291"/>
      <c r="O66" s="291"/>
      <c r="Q66" s="292"/>
      <c r="R66" s="293"/>
      <c r="S66" s="293"/>
      <c r="T66" s="293"/>
      <c r="U66" s="293"/>
      <c r="V66" s="293"/>
      <c r="W66" s="774"/>
      <c r="X66" s="775"/>
      <c r="Y66" s="776"/>
      <c r="Z66" s="777"/>
      <c r="AA66" s="287"/>
      <c r="AB66" s="287"/>
    </row>
    <row r="67" spans="2:45" x14ac:dyDescent="0.2">
      <c r="B67" s="298"/>
      <c r="C67" s="304"/>
      <c r="D67" s="304"/>
      <c r="E67" s="304"/>
      <c r="F67" s="287"/>
      <c r="G67" s="304"/>
      <c r="H67" s="304"/>
      <c r="I67" s="304"/>
      <c r="J67" s="304"/>
      <c r="K67" s="304"/>
      <c r="L67" s="284"/>
      <c r="M67" s="284"/>
      <c r="Q67" s="287"/>
      <c r="R67" s="287"/>
      <c r="S67" s="287"/>
      <c r="T67" s="287"/>
      <c r="U67" s="287"/>
      <c r="V67" s="780"/>
      <c r="W67" s="781"/>
      <c r="X67" s="781"/>
      <c r="Y67" s="300"/>
      <c r="Z67" s="301"/>
      <c r="AA67" s="287"/>
      <c r="AB67" s="287"/>
    </row>
    <row r="68" spans="2:45" x14ac:dyDescent="0.2">
      <c r="B68" s="298"/>
      <c r="C68" s="773"/>
      <c r="D68" s="773"/>
      <c r="E68" s="773"/>
      <c r="F68" s="303"/>
      <c r="G68" s="773"/>
      <c r="H68" s="773"/>
      <c r="I68" s="773"/>
      <c r="J68" s="773"/>
      <c r="K68" s="773"/>
      <c r="L68" s="773"/>
      <c r="M68" s="773"/>
      <c r="N68" s="291"/>
      <c r="O68" s="291"/>
      <c r="Q68" s="292"/>
      <c r="R68" s="293"/>
      <c r="S68" s="293"/>
      <c r="T68" s="293"/>
      <c r="U68" s="293"/>
      <c r="V68" s="293"/>
      <c r="W68" s="774"/>
      <c r="X68" s="775"/>
      <c r="Y68" s="776"/>
      <c r="Z68" s="777"/>
      <c r="AA68" s="287"/>
      <c r="AB68" s="287"/>
    </row>
    <row r="69" spans="2:45" x14ac:dyDescent="0.2">
      <c r="B69" s="298"/>
      <c r="C69" s="304"/>
      <c r="D69" s="304"/>
      <c r="E69" s="304"/>
      <c r="F69" s="287"/>
      <c r="G69" s="304"/>
      <c r="H69" s="304"/>
      <c r="I69" s="304"/>
      <c r="J69" s="304"/>
      <c r="K69" s="304"/>
      <c r="L69" s="284"/>
      <c r="M69" s="284"/>
      <c r="Q69" s="287"/>
      <c r="R69" s="287"/>
      <c r="S69" s="287"/>
      <c r="T69" s="287"/>
      <c r="U69" s="287"/>
      <c r="V69" s="779"/>
      <c r="W69" s="778"/>
      <c r="X69" s="778"/>
      <c r="Y69" s="300"/>
      <c r="Z69" s="301"/>
      <c r="AA69" s="287"/>
      <c r="AB69" s="287"/>
    </row>
    <row r="70" spans="2:45" x14ac:dyDescent="0.2">
      <c r="B70" s="298"/>
      <c r="C70" s="773"/>
      <c r="D70" s="773"/>
      <c r="E70" s="773"/>
      <c r="F70" s="303"/>
      <c r="G70" s="773"/>
      <c r="H70" s="773"/>
      <c r="I70" s="773"/>
      <c r="J70" s="773"/>
      <c r="K70" s="773"/>
      <c r="L70" s="773"/>
      <c r="M70" s="773"/>
      <c r="N70" s="291"/>
      <c r="O70" s="291"/>
      <c r="Q70" s="292"/>
      <c r="R70" s="293"/>
      <c r="S70" s="293"/>
      <c r="T70" s="293"/>
      <c r="U70" s="293"/>
      <c r="V70" s="293"/>
      <c r="W70" s="774"/>
      <c r="X70" s="775"/>
      <c r="Y70" s="776"/>
      <c r="Z70" s="777"/>
      <c r="AA70" s="287"/>
      <c r="AB70" s="287"/>
    </row>
    <row r="71" spans="2:45" x14ac:dyDescent="0.2">
      <c r="B71" s="298"/>
      <c r="C71" s="304"/>
      <c r="D71" s="304"/>
      <c r="E71" s="304"/>
      <c r="F71" s="287"/>
      <c r="G71" s="304"/>
      <c r="H71" s="304"/>
      <c r="I71" s="304"/>
      <c r="J71" s="304"/>
      <c r="K71" s="304"/>
      <c r="L71" s="284"/>
      <c r="M71" s="284"/>
      <c r="Q71" s="287"/>
      <c r="R71" s="287"/>
      <c r="S71" s="287"/>
      <c r="T71" s="287"/>
      <c r="U71" s="287"/>
      <c r="V71" s="779"/>
      <c r="W71" s="778"/>
      <c r="X71" s="778"/>
      <c r="Y71" s="300"/>
      <c r="Z71" s="301"/>
      <c r="AA71" s="287"/>
      <c r="AB71" s="287"/>
    </row>
    <row r="72" spans="2:45" x14ac:dyDescent="0.2">
      <c r="B72" s="298"/>
      <c r="C72" s="773"/>
      <c r="D72" s="773"/>
      <c r="E72" s="773"/>
      <c r="F72" s="303"/>
      <c r="G72" s="773"/>
      <c r="H72" s="773"/>
      <c r="I72" s="773"/>
      <c r="J72" s="773"/>
      <c r="K72" s="773"/>
      <c r="L72" s="773"/>
      <c r="M72" s="773"/>
      <c r="N72" s="291"/>
      <c r="O72" s="291"/>
      <c r="Q72" s="292"/>
      <c r="R72" s="293"/>
      <c r="S72" s="293"/>
      <c r="T72" s="293"/>
      <c r="U72" s="293"/>
      <c r="V72" s="293"/>
      <c r="W72" s="774"/>
      <c r="X72" s="775"/>
      <c r="Y72" s="776"/>
      <c r="Z72" s="777"/>
      <c r="AA72" s="287"/>
      <c r="AB72" s="287"/>
    </row>
    <row r="73" spans="2:45" x14ac:dyDescent="0.2">
      <c r="B73" s="298"/>
      <c r="C73" s="287"/>
      <c r="D73" s="287"/>
      <c r="E73" s="287"/>
      <c r="F73" s="287"/>
      <c r="G73" s="287"/>
      <c r="H73" s="287"/>
      <c r="I73" s="287"/>
      <c r="J73" s="287"/>
      <c r="K73" s="287"/>
      <c r="Q73" s="287"/>
      <c r="R73" s="287"/>
      <c r="S73" s="287"/>
      <c r="T73" s="306"/>
      <c r="U73" s="306"/>
      <c r="V73" s="778"/>
      <c r="W73" s="778"/>
      <c r="X73" s="778"/>
      <c r="Y73" s="300"/>
      <c r="Z73" s="307"/>
      <c r="AA73" s="306"/>
      <c r="AB73" s="287"/>
    </row>
    <row r="74" spans="2:45" x14ac:dyDescent="0.2">
      <c r="B74" s="298"/>
      <c r="C74" s="287"/>
      <c r="D74" s="287"/>
      <c r="E74" s="287"/>
      <c r="F74" s="287"/>
      <c r="G74" s="287"/>
      <c r="H74" s="287"/>
      <c r="I74" s="287"/>
      <c r="J74" s="287"/>
      <c r="K74" s="287"/>
      <c r="Q74" s="287"/>
      <c r="R74" s="287"/>
      <c r="S74" s="287"/>
      <c r="T74" s="306"/>
      <c r="U74" s="306"/>
      <c r="X74" s="297"/>
      <c r="Y74" s="766"/>
      <c r="Z74" s="766"/>
      <c r="AA74" s="306"/>
      <c r="AB74" s="287"/>
    </row>
    <row r="75" spans="2:45" x14ac:dyDescent="0.2">
      <c r="B75" s="298"/>
      <c r="C75" s="287"/>
      <c r="D75" s="287"/>
      <c r="E75" s="287"/>
      <c r="F75" s="287"/>
      <c r="G75" s="287"/>
      <c r="H75" s="287"/>
      <c r="I75" s="287"/>
      <c r="J75" s="287"/>
      <c r="K75" s="287"/>
      <c r="Q75" s="287"/>
      <c r="R75" s="287"/>
      <c r="S75" s="287"/>
      <c r="T75" s="306"/>
      <c r="U75" s="306"/>
      <c r="Y75" s="300"/>
      <c r="Z75" s="307"/>
      <c r="AA75" s="306"/>
      <c r="AB75" s="287"/>
    </row>
    <row r="76" spans="2:45" ht="32.25" customHeight="1" x14ac:dyDescent="0.2">
      <c r="B76" s="298"/>
      <c r="C76" s="287"/>
      <c r="D76" s="287"/>
      <c r="E76" s="287"/>
      <c r="F76" s="287"/>
      <c r="G76" s="287"/>
      <c r="H76" s="287"/>
      <c r="I76" s="287"/>
      <c r="J76" s="287"/>
      <c r="K76" s="287"/>
      <c r="Q76" s="287"/>
      <c r="R76" s="287"/>
      <c r="S76" s="287"/>
      <c r="T76" s="306"/>
      <c r="U76" s="306"/>
      <c r="X76" s="300"/>
      <c r="Y76" s="766"/>
      <c r="Z76" s="766"/>
      <c r="AA76" s="306"/>
      <c r="AB76" s="287"/>
    </row>
    <row r="77" spans="2:45" ht="32.25" customHeight="1" x14ac:dyDescent="0.2">
      <c r="B77" s="298"/>
      <c r="C77" s="287"/>
      <c r="D77" s="287"/>
      <c r="E77" s="287"/>
      <c r="F77" s="287"/>
      <c r="G77" s="287"/>
      <c r="H77" s="287"/>
      <c r="I77" s="287"/>
      <c r="J77" s="287"/>
      <c r="K77" s="287"/>
      <c r="Q77" s="287"/>
      <c r="R77" s="287"/>
      <c r="S77" s="287"/>
      <c r="T77" s="306"/>
      <c r="U77" s="306"/>
      <c r="AA77" s="306"/>
      <c r="AB77" s="287"/>
    </row>
    <row r="78" spans="2:45" ht="19.5" customHeight="1" x14ac:dyDescent="0.2">
      <c r="C78" s="308"/>
      <c r="G78" s="253"/>
      <c r="L78" s="308"/>
      <c r="O78" s="253"/>
      <c r="AG78" s="256"/>
      <c r="AH78" s="256"/>
      <c r="AI78" s="256"/>
      <c r="AJ78" s="256"/>
      <c r="AK78" s="256"/>
      <c r="AL78" s="256"/>
      <c r="AM78" s="256"/>
      <c r="AN78" s="256"/>
      <c r="AO78" s="256"/>
      <c r="AP78" s="256"/>
      <c r="AQ78" s="256"/>
      <c r="AR78" s="256"/>
      <c r="AS78" s="256"/>
    </row>
    <row r="79" spans="2:45" ht="28.5" customHeight="1" x14ac:dyDescent="0.2">
      <c r="B79" s="298"/>
      <c r="C79" s="767"/>
      <c r="D79" s="767"/>
      <c r="E79" s="767"/>
      <c r="F79" s="767"/>
      <c r="G79" s="767"/>
      <c r="H79" s="767"/>
      <c r="I79" s="767"/>
      <c r="J79" s="767"/>
      <c r="K79" s="767"/>
      <c r="N79" s="253"/>
      <c r="O79" s="284"/>
      <c r="Q79" s="287"/>
      <c r="R79" s="287"/>
      <c r="S79" s="287"/>
      <c r="T79" s="306"/>
      <c r="U79" s="306"/>
      <c r="V79" s="306"/>
      <c r="W79" s="306"/>
      <c r="X79" s="306"/>
      <c r="Y79" s="300"/>
      <c r="Z79" s="307"/>
      <c r="AA79" s="306"/>
      <c r="AB79" s="287"/>
    </row>
    <row r="80" spans="2:45" ht="24.75" hidden="1" customHeight="1" x14ac:dyDescent="0.2">
      <c r="B80" s="309"/>
      <c r="C80" s="768"/>
      <c r="D80" s="768"/>
      <c r="E80" s="768"/>
      <c r="F80" s="768"/>
      <c r="G80" s="768"/>
      <c r="H80" s="768"/>
      <c r="I80" s="768"/>
      <c r="J80" s="768"/>
      <c r="K80" s="768"/>
      <c r="L80" s="253"/>
      <c r="M80" s="284"/>
      <c r="N80" s="284"/>
      <c r="O80" s="284"/>
      <c r="Q80" s="287"/>
      <c r="R80" s="287"/>
      <c r="S80" s="287"/>
      <c r="T80" s="287"/>
      <c r="U80" s="287"/>
      <c r="V80" s="287"/>
      <c r="W80" s="287"/>
      <c r="X80" s="287"/>
      <c r="Y80" s="300"/>
      <c r="Z80" s="301"/>
      <c r="AA80" s="287"/>
      <c r="AB80" s="287"/>
    </row>
    <row r="81" spans="2:35" ht="17.25" customHeight="1" x14ac:dyDescent="0.2">
      <c r="B81" s="298">
        <v>1</v>
      </c>
      <c r="C81" s="310"/>
      <c r="D81" s="310"/>
      <c r="E81" s="310"/>
      <c r="F81" s="310"/>
      <c r="G81" s="275"/>
      <c r="H81" s="310"/>
      <c r="I81" s="310"/>
      <c r="J81" s="310"/>
      <c r="K81" s="287"/>
      <c r="Q81" s="287"/>
      <c r="R81" s="287"/>
      <c r="S81" s="287"/>
      <c r="T81" s="287"/>
      <c r="U81" s="287"/>
      <c r="W81" s="287"/>
      <c r="X81" s="287"/>
      <c r="Y81" s="300"/>
      <c r="Z81" s="301"/>
      <c r="AA81" s="287"/>
      <c r="AB81" s="287"/>
    </row>
    <row r="82" spans="2:35" ht="17.25" customHeight="1" x14ac:dyDescent="0.2">
      <c r="B82" s="298">
        <v>1</v>
      </c>
      <c r="F82" s="769"/>
      <c r="G82" s="769"/>
      <c r="H82" s="769"/>
      <c r="I82" s="769"/>
      <c r="J82" s="769"/>
      <c r="K82" s="287"/>
      <c r="L82" s="253"/>
      <c r="Q82" s="287"/>
      <c r="R82" s="287"/>
      <c r="S82" s="287"/>
      <c r="T82" s="287"/>
      <c r="U82" s="287"/>
      <c r="V82" s="287"/>
      <c r="W82" s="287"/>
      <c r="X82" s="287"/>
      <c r="Y82" s="300"/>
      <c r="Z82" s="301"/>
      <c r="AB82" s="287"/>
      <c r="AC82" s="287"/>
    </row>
    <row r="83" spans="2:35" ht="8.25" customHeight="1" x14ac:dyDescent="0.2">
      <c r="B83" s="298">
        <v>1</v>
      </c>
      <c r="K83" s="287"/>
      <c r="Q83" s="287"/>
      <c r="R83" s="287"/>
      <c r="S83" s="287"/>
      <c r="T83" s="287"/>
      <c r="U83" s="287"/>
      <c r="V83" s="287"/>
      <c r="W83" s="287"/>
      <c r="X83" s="287"/>
      <c r="Y83" s="300"/>
      <c r="Z83" s="301"/>
      <c r="AB83" s="287"/>
      <c r="AC83" s="287"/>
    </row>
    <row r="84" spans="2:35" ht="27.75" customHeight="1" x14ac:dyDescent="0.2">
      <c r="B84" s="298">
        <v>1</v>
      </c>
      <c r="C84" s="770"/>
      <c r="D84" s="747"/>
      <c r="E84" s="747"/>
      <c r="M84" s="771"/>
      <c r="N84" s="752"/>
      <c r="O84" s="752"/>
      <c r="Q84" s="287"/>
      <c r="R84" s="287"/>
      <c r="S84" s="287"/>
      <c r="T84" s="287"/>
      <c r="U84" s="287"/>
      <c r="V84" s="287"/>
      <c r="W84" s="287"/>
      <c r="X84" s="287"/>
      <c r="Y84" s="300"/>
      <c r="Z84" s="301"/>
      <c r="AA84" s="287"/>
      <c r="AB84" s="287"/>
    </row>
    <row r="85" spans="2:35" ht="33.75" customHeight="1" x14ac:dyDescent="0.2">
      <c r="B85" s="298">
        <v>1</v>
      </c>
      <c r="C85" s="772"/>
      <c r="D85" s="756"/>
      <c r="E85" s="756"/>
      <c r="F85" s="756"/>
      <c r="G85" s="756"/>
      <c r="H85" s="756"/>
      <c r="I85" s="756"/>
      <c r="J85" s="756"/>
      <c r="K85" s="756"/>
      <c r="M85" s="752"/>
      <c r="N85" s="752"/>
      <c r="O85" s="752"/>
      <c r="Q85" s="287"/>
      <c r="R85" s="287"/>
      <c r="S85" s="287"/>
      <c r="T85" s="287"/>
      <c r="U85" s="287"/>
      <c r="V85" s="287"/>
      <c r="W85" s="287"/>
      <c r="X85" s="287"/>
      <c r="Y85" s="300"/>
      <c r="Z85" s="301"/>
      <c r="AA85" s="287"/>
      <c r="AB85" s="287"/>
    </row>
    <row r="86" spans="2:35" ht="17.25" customHeight="1" x14ac:dyDescent="0.2">
      <c r="B86" s="298">
        <v>1</v>
      </c>
      <c r="C86" s="767"/>
      <c r="D86" s="767"/>
      <c r="E86" s="767"/>
      <c r="G86" s="261"/>
      <c r="H86" s="261"/>
      <c r="I86" s="261"/>
      <c r="J86" s="261"/>
      <c r="K86" s="287"/>
      <c r="M86" s="752"/>
      <c r="N86" s="752"/>
      <c r="O86" s="752"/>
      <c r="Q86" s="287"/>
      <c r="R86" s="287"/>
      <c r="S86" s="287"/>
      <c r="T86" s="287"/>
      <c r="U86" s="287"/>
      <c r="V86" s="287"/>
      <c r="W86" s="287"/>
      <c r="X86" s="287"/>
      <c r="Y86" s="300"/>
      <c r="Z86" s="301"/>
      <c r="AA86" s="287"/>
      <c r="AB86" s="287"/>
    </row>
    <row r="87" spans="2:35" ht="25.5" customHeight="1" x14ac:dyDescent="0.2">
      <c r="B87" s="298">
        <v>1</v>
      </c>
      <c r="C87" s="768"/>
      <c r="D87" s="768"/>
      <c r="E87" s="768"/>
      <c r="F87" s="768"/>
      <c r="G87" s="768"/>
      <c r="H87" s="768"/>
      <c r="I87" s="768"/>
      <c r="J87" s="768"/>
      <c r="K87" s="768"/>
      <c r="M87" s="752"/>
      <c r="N87" s="752"/>
      <c r="O87" s="752"/>
      <c r="Q87" s="253"/>
      <c r="R87" s="287"/>
      <c r="S87" s="287"/>
      <c r="T87" s="287"/>
      <c r="U87" s="287"/>
      <c r="V87" s="287"/>
      <c r="W87" s="287"/>
      <c r="X87" s="287"/>
      <c r="Y87" s="300"/>
      <c r="Z87" s="301"/>
      <c r="AA87" s="287"/>
      <c r="AB87" s="287"/>
    </row>
    <row r="88" spans="2:35" ht="25.5" customHeight="1" x14ac:dyDescent="0.2">
      <c r="B88" s="298"/>
      <c r="C88" s="298"/>
      <c r="D88" s="298"/>
      <c r="E88" s="298"/>
      <c r="F88" s="298"/>
      <c r="G88" s="298"/>
      <c r="H88" s="298"/>
      <c r="I88" s="298"/>
      <c r="J88" s="298"/>
      <c r="K88" s="298"/>
      <c r="M88" s="275"/>
      <c r="N88" s="275"/>
      <c r="O88" s="275"/>
      <c r="Q88" s="253"/>
      <c r="R88" s="287"/>
      <c r="S88" s="287"/>
      <c r="T88" s="287"/>
      <c r="U88" s="287"/>
      <c r="V88" s="287"/>
      <c r="W88" s="287"/>
      <c r="X88" s="287"/>
      <c r="Y88" s="300"/>
      <c r="Z88" s="301"/>
      <c r="AA88" s="287"/>
      <c r="AB88" s="287"/>
    </row>
    <row r="89" spans="2:35" ht="18.75" customHeight="1" x14ac:dyDescent="0.2">
      <c r="B89" s="298"/>
      <c r="C89" s="762"/>
      <c r="D89" s="748"/>
      <c r="E89" s="748"/>
      <c r="F89" s="748"/>
      <c r="G89" s="748"/>
      <c r="H89" s="748"/>
      <c r="I89" s="748"/>
      <c r="J89" s="748"/>
      <c r="K89" s="748"/>
      <c r="M89" s="275"/>
      <c r="N89" s="275"/>
      <c r="O89" s="275"/>
      <c r="R89" s="287"/>
      <c r="S89" s="287"/>
      <c r="T89" s="287"/>
      <c r="U89" s="287"/>
      <c r="V89" s="287"/>
      <c r="W89" s="287"/>
      <c r="X89" s="287"/>
      <c r="Y89" s="300"/>
      <c r="Z89" s="301"/>
      <c r="AA89" s="287"/>
      <c r="AB89" s="287"/>
    </row>
    <row r="90" spans="2:35" ht="25.5" customHeight="1" x14ac:dyDescent="0.2">
      <c r="B90" s="298"/>
      <c r="C90" s="762"/>
      <c r="D90" s="755"/>
      <c r="E90" s="755"/>
      <c r="F90" s="755"/>
      <c r="G90" s="755"/>
      <c r="H90" s="755"/>
      <c r="I90" s="755"/>
      <c r="J90" s="755"/>
      <c r="K90" s="755"/>
      <c r="M90" s="275"/>
      <c r="N90" s="275"/>
      <c r="O90" s="275"/>
      <c r="R90" s="287"/>
      <c r="S90" s="287"/>
      <c r="T90" s="287"/>
      <c r="U90" s="287"/>
      <c r="V90" s="287"/>
      <c r="W90" s="287"/>
      <c r="X90" s="287"/>
      <c r="Y90" s="300"/>
      <c r="Z90" s="301"/>
      <c r="AA90" s="287"/>
      <c r="AB90" s="287"/>
    </row>
    <row r="91" spans="2:35" ht="17.25" customHeight="1" x14ac:dyDescent="0.2">
      <c r="B91" s="298"/>
      <c r="C91" s="755"/>
      <c r="D91" s="755"/>
      <c r="E91" s="755"/>
      <c r="F91" s="755"/>
      <c r="G91" s="755"/>
      <c r="H91" s="755"/>
      <c r="I91" s="755"/>
      <c r="J91" s="755"/>
      <c r="K91" s="755"/>
      <c r="L91" s="763"/>
      <c r="M91" s="764"/>
      <c r="N91" s="745"/>
      <c r="O91" s="745"/>
      <c r="Q91" s="287"/>
      <c r="R91" s="287"/>
      <c r="S91" s="287"/>
      <c r="T91" s="287"/>
      <c r="U91" s="287"/>
      <c r="V91" s="287"/>
      <c r="W91" s="287"/>
      <c r="X91" s="287"/>
      <c r="Y91" s="300"/>
      <c r="Z91" s="301"/>
      <c r="AA91" s="287"/>
      <c r="AB91" s="287"/>
    </row>
    <row r="92" spans="2:35" ht="17.25" customHeight="1" x14ac:dyDescent="0.2">
      <c r="B92" s="298"/>
      <c r="C92" s="311"/>
      <c r="L92" s="763"/>
      <c r="M92" s="764"/>
      <c r="N92" s="745"/>
      <c r="O92" s="745"/>
      <c r="Q92" s="287"/>
      <c r="R92" s="287"/>
      <c r="S92" s="287"/>
      <c r="T92" s="287"/>
      <c r="U92" s="287"/>
      <c r="V92" s="287"/>
      <c r="W92" s="287"/>
      <c r="X92" s="287"/>
      <c r="Y92" s="300"/>
      <c r="Z92" s="301"/>
      <c r="AA92" s="287"/>
      <c r="AB92" s="287"/>
    </row>
    <row r="93" spans="2:35" ht="20.25" customHeight="1" x14ac:dyDescent="0.2">
      <c r="B93" s="298"/>
      <c r="C93" s="751"/>
      <c r="D93" s="751"/>
      <c r="E93" s="751"/>
      <c r="F93" s="751"/>
      <c r="G93" s="751"/>
      <c r="H93" s="253"/>
      <c r="K93" s="287"/>
      <c r="L93" s="763"/>
      <c r="M93" s="745"/>
      <c r="N93" s="745"/>
      <c r="O93" s="745"/>
      <c r="Q93" s="308"/>
      <c r="Y93" s="300"/>
      <c r="Z93" s="301"/>
      <c r="AA93" s="287"/>
      <c r="AB93" s="287"/>
    </row>
    <row r="94" spans="2:35" ht="15.75" customHeight="1" x14ac:dyDescent="0.2">
      <c r="B94" s="298"/>
      <c r="C94" s="765"/>
      <c r="D94" s="765"/>
      <c r="E94" s="765"/>
      <c r="F94" s="752"/>
      <c r="G94" s="312"/>
      <c r="H94" s="275"/>
      <c r="I94" s="275"/>
      <c r="J94" s="275"/>
      <c r="K94" s="287"/>
      <c r="L94" s="764"/>
      <c r="M94" s="313"/>
      <c r="N94" s="314"/>
      <c r="O94" s="315"/>
      <c r="Q94" s="252"/>
      <c r="Y94" s="300"/>
      <c r="Z94" s="301"/>
      <c r="AA94" s="287"/>
      <c r="AB94" s="287"/>
    </row>
    <row r="95" spans="2:35" ht="22.5" customHeight="1" x14ac:dyDescent="0.2">
      <c r="B95" s="298"/>
      <c r="C95" s="758"/>
      <c r="D95" s="759"/>
      <c r="E95" s="760"/>
      <c r="F95" s="745"/>
      <c r="G95" s="745"/>
      <c r="H95" s="745"/>
      <c r="I95" s="760"/>
      <c r="J95" s="745"/>
      <c r="K95" s="745"/>
      <c r="L95" s="745"/>
      <c r="M95" s="745"/>
      <c r="N95" s="745"/>
      <c r="O95" s="745"/>
      <c r="Q95" s="316"/>
      <c r="R95" s="761"/>
      <c r="S95" s="761"/>
      <c r="T95" s="761"/>
      <c r="U95" s="761"/>
      <c r="V95" s="761"/>
      <c r="W95" s="761"/>
      <c r="X95" s="761"/>
      <c r="Y95" s="761"/>
      <c r="Z95" s="305"/>
      <c r="AA95" s="287"/>
      <c r="AB95" s="306"/>
      <c r="AC95" s="306"/>
    </row>
    <row r="96" spans="2:35" ht="42.75" customHeight="1" x14ac:dyDescent="0.2">
      <c r="B96" s="298"/>
      <c r="C96" s="756"/>
      <c r="D96" s="756"/>
      <c r="E96" s="755"/>
      <c r="F96" s="755"/>
      <c r="G96" s="755"/>
      <c r="H96" s="755"/>
      <c r="I96" s="756"/>
      <c r="J96" s="756"/>
      <c r="K96" s="756"/>
      <c r="L96" s="756"/>
      <c r="M96" s="756"/>
      <c r="N96" s="756"/>
      <c r="O96" s="756"/>
      <c r="P96" s="317"/>
      <c r="Q96" s="318"/>
      <c r="R96" s="757"/>
      <c r="S96" s="757"/>
      <c r="T96" s="757"/>
      <c r="U96" s="757"/>
      <c r="V96" s="757"/>
      <c r="W96" s="757"/>
      <c r="X96" s="757"/>
      <c r="Y96" s="757"/>
      <c r="Z96" s="317"/>
      <c r="AA96" s="317"/>
      <c r="AB96" s="317"/>
      <c r="AC96" s="317"/>
      <c r="AI96" s="277"/>
    </row>
    <row r="97" spans="2:47" ht="42.75" customHeight="1" x14ac:dyDescent="0.2">
      <c r="B97" s="298"/>
      <c r="C97" s="756"/>
      <c r="D97" s="756"/>
      <c r="E97" s="755"/>
      <c r="F97" s="755"/>
      <c r="G97" s="755"/>
      <c r="H97" s="755"/>
      <c r="I97" s="756"/>
      <c r="J97" s="756"/>
      <c r="K97" s="756"/>
      <c r="L97" s="756"/>
      <c r="M97" s="756"/>
      <c r="N97" s="756"/>
      <c r="O97" s="756"/>
      <c r="P97" s="317"/>
      <c r="Q97" s="318"/>
      <c r="R97" s="757"/>
      <c r="S97" s="757"/>
      <c r="T97" s="757"/>
      <c r="U97" s="757"/>
      <c r="V97" s="757"/>
      <c r="W97" s="757"/>
      <c r="X97" s="757"/>
      <c r="Y97" s="757"/>
      <c r="Z97" s="317"/>
      <c r="AA97" s="317"/>
      <c r="AB97" s="317"/>
      <c r="AC97" s="317"/>
      <c r="AI97" s="277"/>
    </row>
    <row r="98" spans="2:47" ht="42.75" customHeight="1" x14ac:dyDescent="0.2">
      <c r="B98" s="298"/>
      <c r="C98" s="756"/>
      <c r="D98" s="756"/>
      <c r="E98" s="755"/>
      <c r="F98" s="755"/>
      <c r="G98" s="755"/>
      <c r="H98" s="755"/>
      <c r="I98" s="756"/>
      <c r="J98" s="756"/>
      <c r="K98" s="756"/>
      <c r="L98" s="756"/>
      <c r="M98" s="756"/>
      <c r="N98" s="756"/>
      <c r="O98" s="756"/>
      <c r="P98" s="317"/>
      <c r="Q98" s="318"/>
      <c r="R98" s="757"/>
      <c r="S98" s="757"/>
      <c r="T98" s="757"/>
      <c r="U98" s="757"/>
      <c r="V98" s="757"/>
      <c r="W98" s="757"/>
      <c r="X98" s="757"/>
      <c r="Y98" s="757"/>
      <c r="Z98" s="317"/>
      <c r="AA98" s="317"/>
      <c r="AB98" s="317"/>
      <c r="AC98" s="317"/>
      <c r="AI98" s="277"/>
    </row>
    <row r="99" spans="2:47" ht="42.75" customHeight="1" x14ac:dyDescent="0.2">
      <c r="B99" s="298"/>
      <c r="C99" s="756"/>
      <c r="D99" s="756"/>
      <c r="E99" s="755"/>
      <c r="F99" s="755"/>
      <c r="G99" s="755"/>
      <c r="H99" s="755"/>
      <c r="I99" s="756"/>
      <c r="J99" s="756"/>
      <c r="K99" s="756"/>
      <c r="L99" s="756"/>
      <c r="M99" s="756"/>
      <c r="N99" s="756"/>
      <c r="O99" s="756"/>
      <c r="P99" s="317"/>
      <c r="Q99" s="318"/>
      <c r="R99" s="757"/>
      <c r="S99" s="757"/>
      <c r="T99" s="757"/>
      <c r="U99" s="757"/>
      <c r="V99" s="757"/>
      <c r="W99" s="757"/>
      <c r="X99" s="757"/>
      <c r="Y99" s="757"/>
      <c r="Z99" s="317"/>
      <c r="AA99" s="317"/>
      <c r="AB99" s="317"/>
      <c r="AC99" s="317"/>
      <c r="AI99" s="277"/>
    </row>
    <row r="100" spans="2:47" ht="42.75" customHeight="1" x14ac:dyDescent="0.2">
      <c r="B100" s="298"/>
      <c r="C100" s="756"/>
      <c r="D100" s="756"/>
      <c r="E100" s="755"/>
      <c r="F100" s="755"/>
      <c r="G100" s="755"/>
      <c r="H100" s="755"/>
      <c r="I100" s="756"/>
      <c r="J100" s="756"/>
      <c r="K100" s="756"/>
      <c r="L100" s="756"/>
      <c r="M100" s="756"/>
      <c r="N100" s="756"/>
      <c r="O100" s="756"/>
      <c r="P100" s="317"/>
      <c r="Q100" s="318"/>
      <c r="R100" s="757"/>
      <c r="S100" s="757"/>
      <c r="T100" s="757"/>
      <c r="U100" s="757"/>
      <c r="V100" s="757"/>
      <c r="W100" s="757"/>
      <c r="X100" s="757"/>
      <c r="Y100" s="757"/>
      <c r="Z100" s="317"/>
      <c r="AA100" s="317"/>
      <c r="AB100" s="317"/>
      <c r="AC100" s="317"/>
      <c r="AI100" s="277"/>
    </row>
    <row r="101" spans="2:47" ht="42.75" customHeight="1" x14ac:dyDescent="0.2">
      <c r="B101" s="298"/>
      <c r="C101" s="756"/>
      <c r="D101" s="756"/>
      <c r="E101" s="755"/>
      <c r="F101" s="755"/>
      <c r="G101" s="755"/>
      <c r="H101" s="755"/>
      <c r="I101" s="756"/>
      <c r="J101" s="756"/>
      <c r="K101" s="756"/>
      <c r="L101" s="756"/>
      <c r="M101" s="756"/>
      <c r="N101" s="756"/>
      <c r="O101" s="756"/>
      <c r="P101" s="317"/>
      <c r="Q101" s="318"/>
      <c r="R101" s="757"/>
      <c r="S101" s="757"/>
      <c r="T101" s="757"/>
      <c r="U101" s="757"/>
      <c r="V101" s="757"/>
      <c r="W101" s="757"/>
      <c r="X101" s="757"/>
      <c r="Y101" s="757"/>
      <c r="Z101" s="317"/>
      <c r="AA101" s="317"/>
      <c r="AB101" s="317"/>
      <c r="AC101" s="317"/>
      <c r="AI101" s="277"/>
    </row>
    <row r="102" spans="2:47" ht="42.75" customHeight="1" x14ac:dyDescent="0.2">
      <c r="B102" s="298"/>
      <c r="C102" s="756"/>
      <c r="D102" s="756"/>
      <c r="E102" s="755"/>
      <c r="F102" s="755"/>
      <c r="G102" s="755"/>
      <c r="H102" s="755"/>
      <c r="I102" s="756"/>
      <c r="J102" s="756"/>
      <c r="K102" s="756"/>
      <c r="L102" s="756"/>
      <c r="M102" s="756"/>
      <c r="N102" s="756"/>
      <c r="O102" s="756"/>
      <c r="P102" s="317"/>
      <c r="Q102" s="318"/>
      <c r="R102" s="757"/>
      <c r="S102" s="757"/>
      <c r="T102" s="757"/>
      <c r="U102" s="757"/>
      <c r="V102" s="757"/>
      <c r="W102" s="757"/>
      <c r="X102" s="757"/>
      <c r="Y102" s="757"/>
      <c r="Z102" s="317"/>
      <c r="AA102" s="317"/>
      <c r="AB102" s="317"/>
      <c r="AC102" s="317"/>
      <c r="AI102" s="277"/>
    </row>
    <row r="103" spans="2:47" ht="42.75" customHeight="1" x14ac:dyDescent="0.2">
      <c r="B103" s="298"/>
      <c r="C103" s="756"/>
      <c r="D103" s="756"/>
      <c r="E103" s="755"/>
      <c r="F103" s="755"/>
      <c r="G103" s="755"/>
      <c r="H103" s="755"/>
      <c r="I103" s="756"/>
      <c r="J103" s="756"/>
      <c r="K103" s="756"/>
      <c r="L103" s="756"/>
      <c r="M103" s="756"/>
      <c r="N103" s="756"/>
      <c r="O103" s="756"/>
      <c r="P103" s="317"/>
      <c r="Q103" s="318"/>
      <c r="R103" s="757"/>
      <c r="S103" s="757"/>
      <c r="T103" s="757"/>
      <c r="U103" s="757"/>
      <c r="V103" s="757"/>
      <c r="W103" s="757"/>
      <c r="X103" s="757"/>
      <c r="Y103" s="757"/>
      <c r="Z103" s="317"/>
      <c r="AA103" s="317"/>
      <c r="AB103" s="317"/>
      <c r="AC103" s="317"/>
      <c r="AI103" s="277"/>
    </row>
    <row r="104" spans="2:47" ht="42.75" customHeight="1" x14ac:dyDescent="0.2">
      <c r="B104" s="298"/>
      <c r="C104" s="756"/>
      <c r="D104" s="756"/>
      <c r="E104" s="755"/>
      <c r="F104" s="755"/>
      <c r="G104" s="755"/>
      <c r="H104" s="755"/>
      <c r="I104" s="756"/>
      <c r="J104" s="756"/>
      <c r="K104" s="756"/>
      <c r="L104" s="756"/>
      <c r="M104" s="756"/>
      <c r="N104" s="756"/>
      <c r="O104" s="756"/>
      <c r="P104" s="317"/>
      <c r="Q104" s="318"/>
      <c r="R104" s="757"/>
      <c r="S104" s="757"/>
      <c r="T104" s="757"/>
      <c r="U104" s="757"/>
      <c r="V104" s="757"/>
      <c r="W104" s="757"/>
      <c r="X104" s="757"/>
      <c r="Y104" s="757"/>
      <c r="Z104" s="317"/>
      <c r="AA104" s="317"/>
      <c r="AB104" s="317"/>
      <c r="AC104" s="317"/>
      <c r="AI104" s="277"/>
    </row>
    <row r="105" spans="2:47" ht="42.75" customHeight="1" x14ac:dyDescent="0.2">
      <c r="B105" s="298"/>
      <c r="C105" s="756"/>
      <c r="D105" s="756"/>
      <c r="E105" s="755"/>
      <c r="F105" s="755"/>
      <c r="G105" s="755"/>
      <c r="H105" s="755"/>
      <c r="I105" s="756"/>
      <c r="J105" s="756"/>
      <c r="K105" s="756"/>
      <c r="L105" s="756"/>
      <c r="M105" s="756"/>
      <c r="N105" s="756"/>
      <c r="O105" s="756"/>
      <c r="P105" s="317"/>
      <c r="Q105" s="318"/>
      <c r="R105" s="757"/>
      <c r="S105" s="757"/>
      <c r="T105" s="757"/>
      <c r="U105" s="757"/>
      <c r="V105" s="757"/>
      <c r="W105" s="757"/>
      <c r="X105" s="757"/>
      <c r="Y105" s="757"/>
      <c r="Z105" s="317"/>
      <c r="AA105" s="317"/>
      <c r="AB105" s="317"/>
      <c r="AC105" s="317"/>
      <c r="AI105" s="277"/>
    </row>
    <row r="106" spans="2:47" ht="34.5" customHeight="1" x14ac:dyDescent="0.2">
      <c r="B106" s="298"/>
      <c r="C106" s="312"/>
      <c r="D106" s="312"/>
      <c r="E106" s="319"/>
      <c r="F106" s="312"/>
      <c r="G106" s="312"/>
      <c r="H106" s="275"/>
      <c r="I106" s="756"/>
      <c r="J106" s="756"/>
      <c r="K106" s="756"/>
      <c r="L106" s="756"/>
      <c r="M106" s="756"/>
      <c r="N106" s="756"/>
      <c r="O106" s="756"/>
      <c r="Q106" s="252"/>
      <c r="Y106" s="300"/>
      <c r="Z106" s="301"/>
      <c r="AA106" s="287"/>
      <c r="AB106" s="287"/>
    </row>
    <row r="107" spans="2:47" ht="29.25" customHeight="1" x14ac:dyDescent="0.2">
      <c r="B107" s="298"/>
      <c r="C107" s="312"/>
      <c r="D107" s="312"/>
      <c r="E107" s="319"/>
      <c r="F107" s="312"/>
      <c r="G107" s="312"/>
      <c r="H107" s="275"/>
      <c r="I107" s="319"/>
      <c r="J107" s="319"/>
      <c r="K107" s="319"/>
      <c r="L107" s="319"/>
      <c r="M107" s="319"/>
      <c r="N107" s="319"/>
      <c r="O107" s="319"/>
      <c r="Q107" s="253"/>
      <c r="Y107" s="300"/>
      <c r="Z107" s="301"/>
      <c r="AA107" s="287"/>
      <c r="AB107" s="287"/>
    </row>
    <row r="108" spans="2:47" ht="19.5" customHeight="1" x14ac:dyDescent="0.2">
      <c r="C108" s="320"/>
      <c r="D108" s="320"/>
      <c r="E108" s="320"/>
      <c r="F108" s="320"/>
      <c r="G108" s="320"/>
      <c r="H108" s="320"/>
      <c r="I108" s="320"/>
      <c r="J108" s="320"/>
      <c r="K108" s="321"/>
      <c r="M108" s="322"/>
      <c r="N108" s="322"/>
      <c r="O108" s="322"/>
      <c r="Q108" s="323"/>
      <c r="S108" s="275"/>
      <c r="V108" s="264"/>
      <c r="W108" s="264"/>
      <c r="X108" s="321"/>
      <c r="AE108" s="321"/>
      <c r="AI108" s="256"/>
      <c r="AJ108" s="256"/>
      <c r="AK108" s="256"/>
      <c r="AL108" s="256"/>
      <c r="AM108" s="256"/>
      <c r="AN108" s="256"/>
      <c r="AO108" s="256"/>
      <c r="AP108" s="256"/>
      <c r="AQ108" s="256"/>
      <c r="AR108" s="256"/>
      <c r="AS108" s="256"/>
      <c r="AT108" s="256"/>
      <c r="AU108" s="256"/>
    </row>
    <row r="109" spans="2:47" x14ac:dyDescent="0.2">
      <c r="C109" s="320"/>
      <c r="D109" s="320"/>
      <c r="E109" s="320"/>
      <c r="F109" s="320"/>
      <c r="G109" s="320"/>
      <c r="H109" s="320"/>
      <c r="I109" s="320"/>
      <c r="J109" s="320"/>
      <c r="K109" s="321"/>
      <c r="M109" s="322"/>
      <c r="N109" s="322"/>
      <c r="O109" s="322"/>
      <c r="Q109" s="323"/>
      <c r="S109" s="275"/>
      <c r="V109" s="264"/>
      <c r="W109" s="264"/>
      <c r="X109" s="321"/>
      <c r="AE109" s="321"/>
      <c r="AI109" s="256"/>
      <c r="AJ109" s="256"/>
      <c r="AK109" s="256"/>
      <c r="AL109" s="256"/>
      <c r="AM109" s="256"/>
      <c r="AN109" s="256"/>
      <c r="AO109" s="256"/>
      <c r="AP109" s="256"/>
      <c r="AQ109" s="256"/>
      <c r="AR109" s="256"/>
      <c r="AS109" s="256"/>
      <c r="AT109" s="256"/>
      <c r="AU109" s="256"/>
    </row>
    <row r="110" spans="2:47" ht="18" x14ac:dyDescent="0.2">
      <c r="C110" s="751"/>
      <c r="D110" s="751"/>
      <c r="E110" s="751"/>
      <c r="F110" s="751"/>
      <c r="G110" s="751"/>
      <c r="I110" s="324"/>
      <c r="J110" s="324"/>
      <c r="K110" s="324"/>
      <c r="T110" s="287"/>
      <c r="U110" s="287"/>
      <c r="V110" s="287"/>
      <c r="X110" s="287"/>
    </row>
    <row r="111" spans="2:47" ht="26.25" customHeight="1" x14ac:dyDescent="0.2">
      <c r="C111" s="753"/>
      <c r="D111" s="748"/>
      <c r="E111" s="748"/>
      <c r="F111" s="748"/>
      <c r="G111" s="748"/>
      <c r="H111" s="748"/>
      <c r="I111" s="748"/>
      <c r="J111" s="748"/>
      <c r="K111" s="324"/>
      <c r="T111" s="287"/>
      <c r="U111" s="287"/>
      <c r="V111" s="287"/>
      <c r="X111" s="287"/>
    </row>
    <row r="112" spans="2:47" x14ac:dyDescent="0.2">
      <c r="C112" s="252"/>
      <c r="I112" s="324"/>
      <c r="J112" s="324"/>
      <c r="K112" s="324"/>
      <c r="L112" s="253"/>
      <c r="Q112" s="252"/>
      <c r="V112" s="287"/>
      <c r="W112" s="287"/>
      <c r="X112" s="287"/>
    </row>
    <row r="113" spans="3:35" ht="19.5" customHeight="1" x14ac:dyDescent="0.2">
      <c r="C113" s="744"/>
      <c r="D113" s="744"/>
      <c r="E113" s="744"/>
      <c r="F113" s="744"/>
      <c r="G113" s="744"/>
      <c r="H113" s="744"/>
      <c r="I113" s="744"/>
      <c r="J113" s="744"/>
      <c r="K113" s="324"/>
      <c r="L113" s="253"/>
      <c r="Q113" s="744"/>
      <c r="R113" s="744"/>
      <c r="S113" s="744"/>
      <c r="T113" s="744"/>
      <c r="U113" s="325"/>
      <c r="V113" s="287"/>
    </row>
    <row r="114" spans="3:35" ht="19.5" customHeight="1" x14ac:dyDescent="0.2">
      <c r="C114" s="742"/>
      <c r="D114" s="742"/>
      <c r="E114" s="742"/>
      <c r="F114" s="742"/>
      <c r="G114" s="742"/>
      <c r="H114" s="742"/>
      <c r="I114" s="742"/>
      <c r="J114" s="742"/>
      <c r="K114" s="324"/>
      <c r="L114" s="253"/>
      <c r="V114" s="287"/>
      <c r="AH114" s="287"/>
      <c r="AI114" s="287"/>
    </row>
    <row r="115" spans="3:35" ht="19.5" customHeight="1" x14ac:dyDescent="0.2">
      <c r="C115" s="742"/>
      <c r="D115" s="742"/>
      <c r="E115" s="742"/>
      <c r="F115" s="742"/>
      <c r="G115" s="742"/>
      <c r="H115" s="742"/>
      <c r="I115" s="742"/>
      <c r="J115" s="742"/>
      <c r="L115" s="253"/>
      <c r="V115" s="287"/>
      <c r="Y115" s="754"/>
      <c r="Z115" s="754"/>
      <c r="AA115" s="754"/>
      <c r="AB115" s="754"/>
      <c r="AC115" s="754"/>
      <c r="AH115" s="287"/>
      <c r="AI115" s="287"/>
    </row>
    <row r="116" spans="3:35" ht="19.5" customHeight="1" x14ac:dyDescent="0.2">
      <c r="C116" s="742"/>
      <c r="D116" s="742"/>
      <c r="E116" s="742"/>
      <c r="F116" s="742"/>
      <c r="G116" s="742"/>
      <c r="H116" s="742"/>
      <c r="I116" s="742"/>
      <c r="J116" s="742"/>
      <c r="L116" s="253"/>
      <c r="V116" s="287"/>
      <c r="Y116" s="754"/>
      <c r="Z116" s="754"/>
      <c r="AA116" s="754"/>
      <c r="AB116" s="754"/>
      <c r="AC116" s="754"/>
      <c r="AH116" s="287"/>
      <c r="AI116" s="287"/>
    </row>
    <row r="117" spans="3:35" ht="12.75" customHeight="1" x14ac:dyDescent="0.2">
      <c r="K117" s="321"/>
      <c r="Q117" s="321"/>
      <c r="R117" s="321"/>
      <c r="S117" s="321"/>
      <c r="T117" s="321"/>
      <c r="U117" s="321"/>
      <c r="V117" s="287"/>
      <c r="Y117" s="754"/>
      <c r="Z117" s="754"/>
      <c r="AA117" s="754"/>
      <c r="AB117" s="754"/>
      <c r="AC117" s="754"/>
      <c r="AH117" s="287"/>
      <c r="AI117" s="287"/>
    </row>
    <row r="118" spans="3:35" ht="19.5" customHeight="1" x14ac:dyDescent="0.2">
      <c r="C118" s="252"/>
      <c r="Q118" s="252"/>
      <c r="V118" s="287"/>
      <c r="Y118" s="754"/>
      <c r="Z118" s="754"/>
      <c r="AA118" s="754"/>
      <c r="AB118" s="754"/>
      <c r="AC118" s="754"/>
      <c r="AH118" s="287"/>
      <c r="AI118" s="287"/>
    </row>
    <row r="119" spans="3:35" ht="19.5" customHeight="1" x14ac:dyDescent="0.2">
      <c r="C119" s="744"/>
      <c r="D119" s="744"/>
      <c r="E119" s="744"/>
      <c r="F119" s="744"/>
      <c r="G119" s="744"/>
      <c r="H119" s="744"/>
      <c r="I119" s="744"/>
      <c r="J119" s="744"/>
      <c r="Q119" s="744"/>
      <c r="R119" s="744"/>
      <c r="S119" s="744"/>
      <c r="T119" s="744"/>
      <c r="U119" s="325"/>
      <c r="V119" s="287"/>
      <c r="Y119" s="754"/>
      <c r="Z119" s="754"/>
      <c r="AA119" s="754"/>
      <c r="AB119" s="754"/>
      <c r="AC119" s="754"/>
    </row>
    <row r="120" spans="3:35" ht="19.5" customHeight="1" x14ac:dyDescent="0.2">
      <c r="C120" s="742"/>
      <c r="D120" s="742"/>
      <c r="E120" s="742"/>
      <c r="F120" s="742"/>
      <c r="G120" s="742"/>
      <c r="H120" s="742"/>
      <c r="I120" s="742"/>
      <c r="J120" s="742"/>
      <c r="V120" s="287"/>
      <c r="Y120" s="754"/>
      <c r="Z120" s="754"/>
      <c r="AA120" s="754"/>
      <c r="AB120" s="754"/>
      <c r="AC120" s="754"/>
      <c r="AH120" s="287"/>
      <c r="AI120" s="287"/>
    </row>
    <row r="121" spans="3:35" ht="19.5" customHeight="1" x14ac:dyDescent="0.2">
      <c r="C121" s="742"/>
      <c r="D121" s="742"/>
      <c r="E121" s="742"/>
      <c r="F121" s="742"/>
      <c r="G121" s="742"/>
      <c r="H121" s="742"/>
      <c r="I121" s="742"/>
      <c r="J121" s="742"/>
      <c r="V121" s="287"/>
      <c r="Y121" s="754"/>
      <c r="Z121" s="754"/>
      <c r="AA121" s="754"/>
      <c r="AB121" s="754"/>
      <c r="AC121" s="754"/>
      <c r="AH121" s="287"/>
      <c r="AI121" s="287"/>
    </row>
    <row r="122" spans="3:35" ht="19.5" customHeight="1" x14ac:dyDescent="0.2">
      <c r="C122" s="742"/>
      <c r="D122" s="742"/>
      <c r="E122" s="742"/>
      <c r="F122" s="742"/>
      <c r="G122" s="742"/>
      <c r="H122" s="742"/>
      <c r="I122" s="742"/>
      <c r="J122" s="742"/>
      <c r="V122" s="287"/>
      <c r="Y122" s="754"/>
      <c r="Z122" s="754"/>
      <c r="AA122" s="754"/>
      <c r="AB122" s="754"/>
      <c r="AC122" s="754"/>
      <c r="AH122" s="287"/>
      <c r="AI122" s="287"/>
    </row>
    <row r="123" spans="3:35" ht="19.5" customHeight="1" x14ac:dyDescent="0.2">
      <c r="V123" s="287"/>
      <c r="Y123" s="754"/>
      <c r="Z123" s="754"/>
      <c r="AA123" s="754"/>
      <c r="AB123" s="754"/>
      <c r="AC123" s="754"/>
      <c r="AH123" s="287"/>
      <c r="AI123" s="287"/>
    </row>
    <row r="124" spans="3:35" ht="19.5" customHeight="1" x14ac:dyDescent="0.2">
      <c r="C124" s="252"/>
      <c r="Q124" s="252"/>
      <c r="V124" s="287"/>
      <c r="Y124" s="754"/>
      <c r="Z124" s="754"/>
      <c r="AA124" s="754"/>
      <c r="AB124" s="754"/>
      <c r="AC124" s="754"/>
      <c r="AH124" s="287"/>
      <c r="AI124" s="287"/>
    </row>
    <row r="125" spans="3:35" ht="19.5" customHeight="1" x14ac:dyDescent="0.2">
      <c r="C125" s="744"/>
      <c r="D125" s="744"/>
      <c r="E125" s="744"/>
      <c r="F125" s="744"/>
      <c r="G125" s="744"/>
      <c r="H125" s="744"/>
      <c r="I125" s="744"/>
      <c r="J125" s="744"/>
      <c r="Q125" s="752"/>
      <c r="R125" s="752"/>
      <c r="S125" s="752"/>
      <c r="T125" s="752"/>
      <c r="U125" s="325"/>
      <c r="V125" s="287"/>
      <c r="Y125" s="754"/>
      <c r="Z125" s="754"/>
      <c r="AA125" s="754"/>
      <c r="AB125" s="754"/>
      <c r="AC125" s="754"/>
    </row>
    <row r="126" spans="3:35" ht="19.5" customHeight="1" x14ac:dyDescent="0.2">
      <c r="C126" s="742"/>
      <c r="D126" s="742"/>
      <c r="E126" s="742"/>
      <c r="F126" s="742"/>
      <c r="G126" s="742"/>
      <c r="H126" s="742"/>
      <c r="I126" s="742"/>
      <c r="J126" s="742"/>
      <c r="V126" s="287"/>
      <c r="Y126" s="754"/>
      <c r="Z126" s="754"/>
      <c r="AA126" s="754"/>
      <c r="AB126" s="754"/>
      <c r="AC126" s="754"/>
      <c r="AH126" s="287"/>
      <c r="AI126" s="287"/>
    </row>
    <row r="127" spans="3:35" ht="19.5" customHeight="1" x14ac:dyDescent="0.2">
      <c r="C127" s="742"/>
      <c r="D127" s="742"/>
      <c r="E127" s="742"/>
      <c r="F127" s="742"/>
      <c r="G127" s="742"/>
      <c r="H127" s="742"/>
      <c r="I127" s="742"/>
      <c r="J127" s="742"/>
      <c r="V127" s="287"/>
      <c r="Y127" s="754"/>
      <c r="Z127" s="754"/>
      <c r="AA127" s="754"/>
      <c r="AB127" s="754"/>
      <c r="AC127" s="754"/>
      <c r="AH127" s="287"/>
      <c r="AI127" s="287"/>
    </row>
    <row r="128" spans="3:35" ht="19.5" customHeight="1" x14ac:dyDescent="0.2">
      <c r="C128" s="742"/>
      <c r="D128" s="742"/>
      <c r="E128" s="742"/>
      <c r="F128" s="742"/>
      <c r="G128" s="742"/>
      <c r="H128" s="742"/>
      <c r="I128" s="742"/>
      <c r="J128" s="742"/>
      <c r="V128" s="287"/>
      <c r="Y128" s="754"/>
      <c r="Z128" s="754"/>
      <c r="AA128" s="754"/>
      <c r="AB128" s="754"/>
      <c r="AC128" s="754"/>
      <c r="AH128" s="287"/>
      <c r="AI128" s="287"/>
    </row>
    <row r="129" spans="3:35" ht="19.5" customHeight="1" x14ac:dyDescent="0.2">
      <c r="C129" s="742"/>
      <c r="D129" s="742"/>
      <c r="E129" s="742"/>
      <c r="F129" s="742"/>
      <c r="G129" s="742"/>
      <c r="H129" s="742"/>
      <c r="I129" s="742"/>
      <c r="J129" s="742"/>
      <c r="V129" s="287"/>
      <c r="Y129" s="754"/>
      <c r="Z129" s="754"/>
      <c r="AA129" s="754"/>
      <c r="AB129" s="754"/>
      <c r="AC129" s="754"/>
      <c r="AH129" s="287"/>
      <c r="AI129" s="287"/>
    </row>
    <row r="130" spans="3:35" ht="19.5" customHeight="1" x14ac:dyDescent="0.2">
      <c r="C130" s="742"/>
      <c r="D130" s="742"/>
      <c r="E130" s="742"/>
      <c r="F130" s="742"/>
      <c r="G130" s="742"/>
      <c r="H130" s="742"/>
      <c r="I130" s="742"/>
      <c r="J130" s="742"/>
      <c r="V130" s="287"/>
      <c r="Y130" s="754"/>
      <c r="Z130" s="754"/>
      <c r="AA130" s="754"/>
      <c r="AB130" s="754"/>
      <c r="AC130" s="754"/>
      <c r="AH130" s="287"/>
      <c r="AI130" s="287"/>
    </row>
    <row r="131" spans="3:35" ht="17.25" customHeight="1" x14ac:dyDescent="0.2">
      <c r="C131" s="326"/>
      <c r="D131" s="326"/>
      <c r="E131" s="326"/>
      <c r="F131" s="326"/>
      <c r="G131" s="326"/>
      <c r="I131" s="275"/>
      <c r="J131" s="275"/>
      <c r="K131" s="275"/>
      <c r="Q131" s="327"/>
      <c r="T131" s="287"/>
      <c r="U131" s="287"/>
      <c r="V131" s="287"/>
      <c r="Y131" s="754"/>
      <c r="Z131" s="754"/>
      <c r="AA131" s="754"/>
      <c r="AB131" s="754"/>
      <c r="AC131" s="754"/>
      <c r="AH131" s="287"/>
      <c r="AI131" s="287"/>
    </row>
    <row r="132" spans="3:35" ht="19.5" customHeight="1" x14ac:dyDescent="0.2">
      <c r="C132" s="252"/>
      <c r="Q132" s="252"/>
      <c r="V132" s="287"/>
      <c r="Y132" s="754"/>
      <c r="Z132" s="754"/>
      <c r="AA132" s="754"/>
      <c r="AB132" s="754"/>
      <c r="AC132" s="754"/>
      <c r="AH132" s="287"/>
      <c r="AI132" s="287"/>
    </row>
    <row r="133" spans="3:35" ht="19.5" customHeight="1" x14ac:dyDescent="0.2">
      <c r="C133" s="744"/>
      <c r="D133" s="744"/>
      <c r="E133" s="744"/>
      <c r="F133" s="744"/>
      <c r="G133" s="744"/>
      <c r="H133" s="744"/>
      <c r="I133" s="744"/>
      <c r="J133" s="744"/>
      <c r="L133" s="253"/>
      <c r="Q133" s="744"/>
      <c r="R133" s="744"/>
      <c r="S133" s="744"/>
      <c r="T133" s="744"/>
      <c r="U133" s="325"/>
      <c r="V133" s="287"/>
      <c r="Y133" s="754"/>
      <c r="Z133" s="754"/>
      <c r="AA133" s="754"/>
      <c r="AB133" s="754"/>
      <c r="AC133" s="754"/>
    </row>
    <row r="134" spans="3:35" ht="19.5" customHeight="1" x14ac:dyDescent="0.2">
      <c r="C134" s="742"/>
      <c r="D134" s="742"/>
      <c r="E134" s="742"/>
      <c r="F134" s="742"/>
      <c r="G134" s="742"/>
      <c r="H134" s="742"/>
      <c r="I134" s="742"/>
      <c r="J134" s="742"/>
      <c r="L134" s="253"/>
      <c r="V134" s="287"/>
      <c r="Y134" s="754"/>
      <c r="Z134" s="754"/>
      <c r="AA134" s="754"/>
      <c r="AB134" s="754"/>
      <c r="AC134" s="754"/>
      <c r="AH134" s="287"/>
      <c r="AI134" s="287"/>
    </row>
    <row r="135" spans="3:35" ht="19.5" customHeight="1" x14ac:dyDescent="0.2">
      <c r="C135" s="742"/>
      <c r="D135" s="742"/>
      <c r="E135" s="742"/>
      <c r="F135" s="742"/>
      <c r="G135" s="742"/>
      <c r="H135" s="742"/>
      <c r="I135" s="742"/>
      <c r="J135" s="742"/>
      <c r="L135" s="253"/>
      <c r="V135" s="287"/>
      <c r="Y135" s="754"/>
      <c r="Z135" s="754"/>
      <c r="AA135" s="754"/>
      <c r="AB135" s="754"/>
      <c r="AC135" s="754"/>
      <c r="AH135" s="287"/>
      <c r="AI135" s="287"/>
    </row>
    <row r="136" spans="3:35" ht="19.5" customHeight="1" x14ac:dyDescent="0.2">
      <c r="C136" s="742"/>
      <c r="D136" s="742"/>
      <c r="E136" s="742"/>
      <c r="F136" s="742"/>
      <c r="G136" s="742"/>
      <c r="H136" s="742"/>
      <c r="I136" s="742"/>
      <c r="J136" s="742"/>
      <c r="L136" s="253"/>
      <c r="V136" s="287"/>
      <c r="Y136" s="754"/>
      <c r="Z136" s="754"/>
      <c r="AA136" s="754"/>
      <c r="AB136" s="754"/>
      <c r="AC136" s="754"/>
      <c r="AH136" s="287"/>
      <c r="AI136" s="287"/>
    </row>
    <row r="137" spans="3:35" ht="19.5" customHeight="1" x14ac:dyDescent="0.2">
      <c r="K137" s="321"/>
      <c r="Q137" s="321"/>
      <c r="R137" s="321"/>
      <c r="S137" s="321"/>
      <c r="T137" s="321"/>
      <c r="U137" s="321"/>
      <c r="V137" s="287"/>
      <c r="Y137" s="754"/>
      <c r="Z137" s="754"/>
      <c r="AA137" s="754"/>
      <c r="AB137" s="754"/>
      <c r="AC137" s="754"/>
      <c r="AH137" s="287"/>
      <c r="AI137" s="287"/>
    </row>
    <row r="138" spans="3:35" ht="17.25" customHeight="1" x14ac:dyDescent="0.2">
      <c r="C138" s="252"/>
      <c r="D138" s="326"/>
      <c r="E138" s="326"/>
      <c r="F138" s="326"/>
      <c r="G138" s="326"/>
      <c r="I138" s="275"/>
      <c r="J138" s="275"/>
      <c r="K138" s="275"/>
      <c r="Q138" s="327"/>
      <c r="T138" s="287"/>
      <c r="U138" s="287"/>
      <c r="V138" s="287"/>
      <c r="Y138" s="754"/>
      <c r="Z138" s="754"/>
      <c r="AA138" s="754"/>
      <c r="AB138" s="754"/>
      <c r="AC138" s="754"/>
      <c r="AH138" s="287"/>
      <c r="AI138" s="287"/>
    </row>
    <row r="139" spans="3:35" s="257" customFormat="1" ht="43.9" customHeight="1" x14ac:dyDescent="0.2">
      <c r="C139" s="744"/>
      <c r="D139" s="744"/>
      <c r="E139" s="744"/>
      <c r="F139" s="744"/>
      <c r="G139" s="744"/>
      <c r="H139" s="744"/>
      <c r="I139" s="744"/>
      <c r="J139" s="744"/>
      <c r="Y139" s="754"/>
      <c r="Z139" s="754"/>
      <c r="AA139" s="754"/>
      <c r="AB139" s="754"/>
      <c r="AC139" s="754"/>
    </row>
    <row r="140" spans="3:35" s="257" customFormat="1" ht="41.25" customHeight="1" x14ac:dyDescent="0.2">
      <c r="C140" s="749"/>
      <c r="D140" s="749"/>
      <c r="E140" s="749"/>
      <c r="F140" s="750"/>
      <c r="G140" s="750"/>
      <c r="H140" s="750"/>
      <c r="I140" s="750"/>
      <c r="J140" s="750"/>
      <c r="Y140" s="754"/>
      <c r="Z140" s="754"/>
      <c r="AA140" s="754"/>
      <c r="AB140" s="754"/>
      <c r="AC140" s="754"/>
    </row>
    <row r="141" spans="3:35" s="257" customFormat="1" ht="41.25" customHeight="1" x14ac:dyDescent="0.2">
      <c r="C141" s="749"/>
      <c r="D141" s="749"/>
      <c r="E141" s="749"/>
      <c r="F141" s="750"/>
      <c r="G141" s="750"/>
      <c r="H141" s="750"/>
      <c r="I141" s="750"/>
      <c r="J141" s="750"/>
      <c r="Y141" s="754"/>
      <c r="Z141" s="754"/>
      <c r="AA141" s="754"/>
      <c r="AB141" s="754"/>
      <c r="AC141" s="754"/>
    </row>
    <row r="142" spans="3:35" s="257" customFormat="1" ht="25.5" customHeight="1" x14ac:dyDescent="0.25">
      <c r="C142" s="750"/>
      <c r="D142" s="750"/>
      <c r="E142" s="750"/>
      <c r="F142" s="750"/>
      <c r="G142" s="750"/>
      <c r="H142" s="750"/>
      <c r="I142" s="750"/>
      <c r="J142" s="750"/>
      <c r="K142" s="328"/>
      <c r="L142" s="328"/>
      <c r="M142" s="328"/>
      <c r="N142" s="328"/>
      <c r="Y142" s="754"/>
      <c r="Z142" s="754"/>
      <c r="AA142" s="754"/>
      <c r="AB142" s="754"/>
      <c r="AC142" s="754"/>
    </row>
    <row r="143" spans="3:35" ht="17.25" customHeight="1" x14ac:dyDescent="0.2">
      <c r="C143" s="326"/>
      <c r="D143" s="326"/>
      <c r="E143" s="326"/>
      <c r="F143" s="326"/>
      <c r="G143" s="326"/>
      <c r="I143" s="275"/>
      <c r="J143" s="275"/>
      <c r="K143" s="275"/>
      <c r="Q143" s="327"/>
      <c r="T143" s="287"/>
      <c r="U143" s="287"/>
      <c r="V143" s="287"/>
      <c r="Y143" s="754"/>
      <c r="Z143" s="754"/>
      <c r="AA143" s="754"/>
      <c r="AB143" s="754"/>
      <c r="AC143" s="754"/>
      <c r="AH143" s="287"/>
      <c r="AI143" s="287"/>
    </row>
    <row r="144" spans="3:35" ht="20.25" customHeight="1" x14ac:dyDescent="0.2">
      <c r="C144" s="751"/>
      <c r="D144" s="751"/>
      <c r="E144" s="751"/>
      <c r="F144" s="751"/>
      <c r="G144" s="751"/>
      <c r="Q144" s="327"/>
      <c r="T144" s="287"/>
      <c r="U144" s="287"/>
      <c r="V144" s="287"/>
      <c r="Y144" s="754"/>
      <c r="Z144" s="754"/>
      <c r="AA144" s="754"/>
      <c r="AB144" s="754"/>
      <c r="AC144" s="754"/>
      <c r="AH144" s="287"/>
      <c r="AI144" s="287"/>
    </row>
    <row r="145" spans="3:35" ht="33" customHeight="1" x14ac:dyDescent="0.2">
      <c r="C145" s="744"/>
      <c r="D145" s="752"/>
      <c r="E145" s="752"/>
      <c r="F145" s="752"/>
      <c r="G145" s="752"/>
      <c r="H145" s="752"/>
      <c r="I145" s="752"/>
      <c r="J145" s="752"/>
      <c r="K145" s="320"/>
      <c r="L145" s="320"/>
      <c r="M145" s="320"/>
      <c r="N145" s="320"/>
      <c r="O145" s="320"/>
      <c r="P145" s="287"/>
      <c r="Q145" s="287"/>
      <c r="R145" s="287"/>
      <c r="S145" s="287"/>
      <c r="T145" s="287"/>
      <c r="U145" s="287"/>
      <c r="V145" s="287"/>
      <c r="Y145" s="754"/>
      <c r="Z145" s="754"/>
      <c r="AA145" s="754"/>
      <c r="AB145" s="754"/>
      <c r="AC145" s="754"/>
      <c r="AH145" s="287"/>
      <c r="AI145" s="287"/>
    </row>
    <row r="146" spans="3:35" ht="17.25" customHeight="1" x14ac:dyDescent="0.2">
      <c r="C146" s="740"/>
      <c r="D146" s="755"/>
      <c r="E146" s="755"/>
      <c r="F146" s="755"/>
      <c r="G146" s="755"/>
      <c r="H146" s="755"/>
      <c r="I146" s="755"/>
      <c r="J146" s="755"/>
      <c r="K146" s="329"/>
      <c r="L146" s="329"/>
      <c r="M146" s="329"/>
      <c r="N146" s="329"/>
      <c r="O146" s="329"/>
      <c r="P146" s="287"/>
      <c r="Q146" s="287"/>
      <c r="R146" s="287"/>
      <c r="S146" s="287"/>
      <c r="T146" s="287"/>
      <c r="U146" s="287"/>
      <c r="V146" s="287"/>
      <c r="Y146" s="754"/>
      <c r="Z146" s="754"/>
      <c r="AA146" s="754"/>
      <c r="AB146" s="754"/>
      <c r="AC146" s="754"/>
      <c r="AH146" s="287"/>
      <c r="AI146" s="287"/>
    </row>
    <row r="147" spans="3:35" ht="12.75" customHeight="1" x14ac:dyDescent="0.2">
      <c r="C147" s="755"/>
      <c r="D147" s="755"/>
      <c r="E147" s="755"/>
      <c r="F147" s="755"/>
      <c r="G147" s="755"/>
      <c r="H147" s="755"/>
      <c r="I147" s="755"/>
      <c r="J147" s="755"/>
      <c r="K147" s="329"/>
      <c r="L147" s="329"/>
      <c r="M147" s="329"/>
      <c r="N147" s="329"/>
      <c r="O147" s="329"/>
      <c r="Y147" s="754"/>
      <c r="Z147" s="754"/>
      <c r="AA147" s="754"/>
      <c r="AB147" s="754"/>
      <c r="AC147" s="754"/>
    </row>
    <row r="148" spans="3:35" ht="12.75" customHeight="1" x14ac:dyDescent="0.2">
      <c r="C148" s="755"/>
      <c r="D148" s="755"/>
      <c r="E148" s="755"/>
      <c r="F148" s="755"/>
      <c r="G148" s="755"/>
      <c r="H148" s="755"/>
      <c r="I148" s="755"/>
      <c r="J148" s="755"/>
      <c r="K148" s="329"/>
      <c r="L148" s="329"/>
      <c r="M148" s="329"/>
      <c r="N148" s="329"/>
      <c r="O148" s="329"/>
      <c r="Y148" s="754"/>
      <c r="Z148" s="754"/>
      <c r="AA148" s="754"/>
      <c r="AB148" s="754"/>
      <c r="AC148" s="754"/>
    </row>
    <row r="149" spans="3:35" ht="12.75" customHeight="1" x14ac:dyDescent="0.2">
      <c r="C149" s="755"/>
      <c r="D149" s="755"/>
      <c r="E149" s="755"/>
      <c r="F149" s="755"/>
      <c r="G149" s="755"/>
      <c r="H149" s="755"/>
      <c r="I149" s="755"/>
      <c r="J149" s="755"/>
      <c r="K149" s="329"/>
      <c r="L149" s="329"/>
      <c r="M149" s="329"/>
      <c r="N149" s="329"/>
      <c r="O149" s="329"/>
      <c r="Y149" s="754"/>
      <c r="Z149" s="754"/>
      <c r="AA149" s="754"/>
      <c r="AB149" s="754"/>
      <c r="AC149" s="754"/>
    </row>
    <row r="150" spans="3:35" ht="12.75" customHeight="1" x14ac:dyDescent="0.2">
      <c r="C150" s="755"/>
      <c r="D150" s="755"/>
      <c r="E150" s="755"/>
      <c r="F150" s="755"/>
      <c r="G150" s="755"/>
      <c r="H150" s="755"/>
      <c r="I150" s="755"/>
      <c r="J150" s="755"/>
      <c r="K150" s="329"/>
      <c r="L150" s="329"/>
      <c r="M150" s="329"/>
      <c r="N150" s="329"/>
      <c r="O150" s="329"/>
      <c r="Y150" s="754"/>
      <c r="Z150" s="754"/>
      <c r="AA150" s="754"/>
      <c r="AB150" s="754"/>
      <c r="AC150" s="754"/>
    </row>
    <row r="151" spans="3:35" ht="12.75" customHeight="1" x14ac:dyDescent="0.2">
      <c r="C151" s="755"/>
      <c r="D151" s="755"/>
      <c r="E151" s="755"/>
      <c r="F151" s="755"/>
      <c r="G151" s="755"/>
      <c r="H151" s="755"/>
      <c r="I151" s="755"/>
      <c r="J151" s="755"/>
      <c r="K151" s="329"/>
      <c r="L151" s="329"/>
      <c r="M151" s="329"/>
      <c r="N151" s="329"/>
      <c r="O151" s="329"/>
      <c r="Y151" s="754"/>
      <c r="Z151" s="754"/>
      <c r="AA151" s="754"/>
      <c r="AB151" s="754"/>
      <c r="AC151" s="754"/>
    </row>
    <row r="152" spans="3:35" ht="12.75" customHeight="1" x14ac:dyDescent="0.2">
      <c r="C152" s="755"/>
      <c r="D152" s="755"/>
      <c r="E152" s="755"/>
      <c r="F152" s="755"/>
      <c r="G152" s="755"/>
      <c r="H152" s="755"/>
      <c r="I152" s="755"/>
      <c r="J152" s="755"/>
      <c r="K152" s="289"/>
      <c r="L152" s="289"/>
      <c r="M152" s="289"/>
      <c r="N152" s="289"/>
      <c r="O152" s="289"/>
      <c r="Y152" s="754"/>
      <c r="Z152" s="754"/>
      <c r="AA152" s="754"/>
      <c r="AB152" s="754"/>
      <c r="AC152" s="754"/>
    </row>
    <row r="153" spans="3:35" ht="12.75" customHeight="1" x14ac:dyDescent="0.2">
      <c r="C153" s="755"/>
      <c r="D153" s="755"/>
      <c r="E153" s="755"/>
      <c r="F153" s="755"/>
      <c r="G153" s="755"/>
      <c r="H153" s="755"/>
      <c r="I153" s="755"/>
      <c r="J153" s="755"/>
      <c r="K153" s="289"/>
      <c r="L153" s="289"/>
      <c r="M153" s="289"/>
      <c r="N153" s="289"/>
      <c r="O153" s="289"/>
      <c r="Y153" s="754"/>
      <c r="Z153" s="754"/>
      <c r="AA153" s="754"/>
      <c r="AB153" s="754"/>
      <c r="AC153" s="754"/>
    </row>
    <row r="154" spans="3:35" ht="12.75" customHeight="1" x14ac:dyDescent="0.2">
      <c r="C154" s="755"/>
      <c r="D154" s="755"/>
      <c r="E154" s="755"/>
      <c r="F154" s="755"/>
      <c r="G154" s="755"/>
      <c r="H154" s="755"/>
      <c r="I154" s="755"/>
      <c r="J154" s="755"/>
      <c r="K154" s="289"/>
      <c r="L154" s="289"/>
      <c r="M154" s="289"/>
      <c r="N154" s="289"/>
      <c r="O154" s="289"/>
      <c r="Y154" s="754"/>
      <c r="Z154" s="754"/>
      <c r="AA154" s="754"/>
      <c r="AB154" s="754"/>
      <c r="AC154" s="754"/>
    </row>
    <row r="155" spans="3:35" ht="15" customHeight="1" x14ac:dyDescent="0.2">
      <c r="C155" s="755"/>
      <c r="D155" s="755"/>
      <c r="E155" s="755"/>
      <c r="F155" s="755"/>
      <c r="G155" s="755"/>
      <c r="H155" s="755"/>
      <c r="I155" s="755"/>
      <c r="J155" s="755"/>
      <c r="K155" s="289"/>
      <c r="L155" s="289"/>
      <c r="M155" s="289"/>
      <c r="N155" s="289"/>
      <c r="O155" s="289"/>
      <c r="Y155" s="754"/>
      <c r="Z155" s="754"/>
      <c r="AA155" s="754"/>
      <c r="AB155" s="754"/>
      <c r="AC155" s="754"/>
    </row>
    <row r="156" spans="3:35" x14ac:dyDescent="0.2">
      <c r="Q156" s="253"/>
      <c r="Y156" s="754"/>
      <c r="Z156" s="754"/>
      <c r="AA156" s="754"/>
      <c r="AB156" s="754"/>
      <c r="AC156" s="754"/>
    </row>
    <row r="157" spans="3:35" ht="15" customHeight="1" x14ac:dyDescent="0.2">
      <c r="C157" s="252"/>
      <c r="N157" s="252"/>
      <c r="Q157" s="252"/>
      <c r="Y157" s="754"/>
      <c r="Z157" s="754"/>
      <c r="AA157" s="754"/>
      <c r="AB157" s="754"/>
      <c r="AC157" s="754"/>
    </row>
    <row r="158" spans="3:35" ht="19.5" customHeight="1" x14ac:dyDescent="0.2">
      <c r="C158" s="744"/>
      <c r="D158" s="744"/>
      <c r="E158" s="744"/>
      <c r="F158" s="744"/>
      <c r="G158" s="744"/>
      <c r="H158" s="744"/>
      <c r="I158" s="744"/>
      <c r="J158" s="744"/>
      <c r="Q158" s="744"/>
      <c r="R158" s="744"/>
      <c r="S158" s="744"/>
      <c r="T158" s="744"/>
      <c r="U158" s="744"/>
      <c r="V158" s="744"/>
      <c r="W158" s="744"/>
      <c r="X158" s="748"/>
      <c r="Y158" s="754"/>
      <c r="Z158" s="754"/>
      <c r="AA158" s="754"/>
      <c r="AB158" s="754"/>
      <c r="AC158" s="754"/>
    </row>
    <row r="159" spans="3:35" ht="19.5" customHeight="1" x14ac:dyDescent="0.2">
      <c r="C159" s="742"/>
      <c r="D159" s="742"/>
      <c r="E159" s="742"/>
      <c r="F159" s="742"/>
      <c r="G159" s="742"/>
      <c r="H159" s="742"/>
      <c r="I159" s="742"/>
      <c r="J159" s="742"/>
      <c r="P159" s="254"/>
      <c r="Q159" s="740"/>
      <c r="R159" s="740"/>
      <c r="S159" s="740"/>
      <c r="T159" s="740"/>
      <c r="U159" s="740"/>
      <c r="V159" s="740"/>
      <c r="W159" s="740"/>
      <c r="X159" s="740"/>
      <c r="Y159" s="754"/>
      <c r="Z159" s="754"/>
      <c r="AA159" s="754"/>
      <c r="AB159" s="754"/>
      <c r="AC159" s="754"/>
    </row>
    <row r="160" spans="3:35" ht="19.5" customHeight="1" x14ac:dyDescent="0.2">
      <c r="C160" s="742"/>
      <c r="D160" s="742"/>
      <c r="E160" s="742"/>
      <c r="F160" s="742"/>
      <c r="G160" s="742"/>
      <c r="H160" s="742"/>
      <c r="I160" s="742"/>
      <c r="J160" s="742"/>
      <c r="Q160" s="740"/>
      <c r="R160" s="740"/>
      <c r="S160" s="740"/>
      <c r="T160" s="740"/>
      <c r="U160" s="740"/>
      <c r="V160" s="740"/>
      <c r="W160" s="740"/>
      <c r="X160" s="740"/>
      <c r="Y160" s="754"/>
      <c r="Z160" s="754"/>
      <c r="AA160" s="754"/>
      <c r="AB160" s="754"/>
      <c r="AC160" s="754"/>
    </row>
    <row r="161" spans="3:47" ht="19.5" customHeight="1" x14ac:dyDescent="0.2">
      <c r="C161" s="742"/>
      <c r="D161" s="742"/>
      <c r="E161" s="742"/>
      <c r="F161" s="742"/>
      <c r="G161" s="742"/>
      <c r="H161" s="742"/>
      <c r="I161" s="742"/>
      <c r="J161" s="742"/>
      <c r="Q161" s="740"/>
      <c r="R161" s="740"/>
      <c r="S161" s="740"/>
      <c r="T161" s="740"/>
      <c r="U161" s="740"/>
      <c r="V161" s="740"/>
      <c r="W161" s="740"/>
      <c r="X161" s="740"/>
      <c r="Y161" s="754"/>
      <c r="Z161" s="754"/>
      <c r="AA161" s="754"/>
      <c r="AB161" s="754"/>
      <c r="AC161" s="754"/>
    </row>
    <row r="162" spans="3:47" ht="19.5" customHeight="1" x14ac:dyDescent="0.2">
      <c r="C162" s="252"/>
      <c r="Q162" s="330"/>
      <c r="R162" s="330"/>
      <c r="S162" s="330"/>
      <c r="T162" s="330"/>
      <c r="U162" s="330"/>
      <c r="V162" s="330"/>
      <c r="Y162" s="754"/>
      <c r="Z162" s="754"/>
      <c r="AA162" s="754"/>
      <c r="AB162" s="754"/>
      <c r="AC162" s="754"/>
    </row>
    <row r="163" spans="3:47" x14ac:dyDescent="0.2">
      <c r="Q163" s="253"/>
      <c r="Y163" s="754"/>
      <c r="Z163" s="754"/>
      <c r="AA163" s="754"/>
      <c r="AB163" s="754"/>
      <c r="AC163" s="754"/>
    </row>
    <row r="164" spans="3:47" ht="19.5" customHeight="1" x14ac:dyDescent="0.2">
      <c r="C164" s="252"/>
      <c r="I164" s="252"/>
      <c r="S164" s="310"/>
      <c r="V164" s="331"/>
      <c r="Y164" s="754"/>
      <c r="Z164" s="754"/>
      <c r="AA164" s="754"/>
      <c r="AB164" s="754"/>
      <c r="AC164" s="754"/>
    </row>
    <row r="165" spans="3:47" ht="19.5" customHeight="1" x14ac:dyDescent="0.2">
      <c r="C165" s="252"/>
      <c r="I165" s="252"/>
      <c r="Q165" s="744"/>
      <c r="R165" s="744"/>
      <c r="S165" s="744"/>
      <c r="T165" s="744"/>
      <c r="U165" s="744"/>
      <c r="V165" s="744"/>
      <c r="W165" s="744"/>
      <c r="X165" s="745"/>
      <c r="Y165" s="332"/>
      <c r="Z165" s="332"/>
      <c r="AA165" s="332"/>
      <c r="AB165" s="332"/>
      <c r="AC165" s="332"/>
    </row>
    <row r="166" spans="3:47" ht="21" customHeight="1" x14ac:dyDescent="0.2">
      <c r="N166" s="253"/>
      <c r="Q166" s="744"/>
      <c r="R166" s="744"/>
      <c r="S166" s="744"/>
      <c r="T166" s="744"/>
      <c r="U166" s="744"/>
      <c r="V166" s="744"/>
      <c r="W166" s="744"/>
      <c r="X166" s="745"/>
      <c r="Y166" s="252"/>
      <c r="Z166" s="252"/>
      <c r="AA166" s="252"/>
      <c r="AB166" s="252"/>
      <c r="AC166" s="252"/>
      <c r="AD166" s="252"/>
      <c r="AE166" s="252"/>
      <c r="AF166" s="252"/>
      <c r="AG166" s="252"/>
      <c r="AH166" s="252"/>
      <c r="AI166" s="333"/>
      <c r="AJ166" s="333"/>
      <c r="AK166" s="333"/>
      <c r="AL166" s="333"/>
      <c r="AM166" s="333"/>
      <c r="AN166" s="333"/>
      <c r="AO166" s="333"/>
      <c r="AP166" s="333"/>
      <c r="AQ166" s="333"/>
      <c r="AR166" s="333"/>
      <c r="AS166" s="333"/>
      <c r="AT166" s="333"/>
      <c r="AU166" s="256"/>
    </row>
    <row r="167" spans="3:47" ht="51" customHeight="1" x14ac:dyDescent="0.2">
      <c r="C167" s="746"/>
      <c r="D167" s="746"/>
      <c r="E167" s="746"/>
      <c r="F167" s="746"/>
      <c r="G167" s="746"/>
      <c r="H167" s="746"/>
      <c r="I167" s="746"/>
      <c r="J167" s="746"/>
      <c r="Q167" s="747"/>
      <c r="R167" s="747"/>
      <c r="S167" s="747"/>
      <c r="T167" s="747"/>
      <c r="U167" s="747"/>
      <c r="V167" s="747"/>
      <c r="W167" s="747"/>
      <c r="X167" s="747"/>
      <c r="Y167" s="252"/>
      <c r="Z167" s="252"/>
      <c r="AA167" s="252"/>
      <c r="AB167" s="252"/>
      <c r="AC167" s="252"/>
      <c r="AD167" s="252"/>
      <c r="AE167" s="252"/>
      <c r="AF167" s="252"/>
      <c r="AG167" s="252"/>
      <c r="AH167" s="252"/>
      <c r="AI167" s="333"/>
      <c r="AJ167" s="333"/>
      <c r="AK167" s="333"/>
      <c r="AL167" s="333"/>
      <c r="AM167" s="333"/>
      <c r="AN167" s="333"/>
      <c r="AO167" s="333"/>
      <c r="AP167" s="333"/>
      <c r="AQ167" s="333"/>
      <c r="AR167" s="333"/>
      <c r="AS167" s="333"/>
      <c r="AT167" s="333"/>
      <c r="AU167" s="256"/>
    </row>
    <row r="168" spans="3:47" ht="21" customHeight="1" x14ac:dyDescent="0.2">
      <c r="C168" s="334"/>
      <c r="Q168" s="744"/>
      <c r="R168" s="744"/>
      <c r="S168" s="744"/>
      <c r="T168" s="744"/>
      <c r="U168" s="744"/>
      <c r="V168" s="744"/>
      <c r="W168" s="744"/>
      <c r="X168" s="744"/>
      <c r="Y168" s="252"/>
      <c r="Z168" s="252"/>
      <c r="AA168" s="252"/>
      <c r="AB168" s="252"/>
      <c r="AC168" s="252"/>
      <c r="AD168" s="252"/>
      <c r="AE168" s="252"/>
      <c r="AF168" s="252"/>
      <c r="AG168" s="252"/>
      <c r="AH168" s="252"/>
      <c r="AI168" s="333"/>
      <c r="AJ168" s="333"/>
      <c r="AK168" s="333"/>
      <c r="AL168" s="333"/>
      <c r="AM168" s="333"/>
      <c r="AN168" s="333"/>
      <c r="AO168" s="333"/>
      <c r="AP168" s="333"/>
      <c r="AQ168" s="333"/>
      <c r="AR168" s="333"/>
      <c r="AS168" s="333"/>
      <c r="AT168" s="333"/>
      <c r="AU168" s="256"/>
    </row>
    <row r="169" spans="3:47" ht="21.75" customHeight="1" x14ac:dyDescent="0.2">
      <c r="C169" s="264"/>
      <c r="D169" s="264"/>
      <c r="E169" s="264"/>
      <c r="F169" s="264"/>
      <c r="G169" s="264"/>
      <c r="H169" s="264"/>
      <c r="I169" s="264"/>
      <c r="J169" s="264"/>
      <c r="K169" s="264"/>
      <c r="L169" s="264"/>
      <c r="M169" s="264"/>
      <c r="N169" s="264"/>
      <c r="Q169" s="740"/>
      <c r="R169" s="740"/>
      <c r="S169" s="740"/>
      <c r="T169" s="740"/>
      <c r="U169" s="740"/>
      <c r="V169" s="740"/>
      <c r="W169" s="740"/>
      <c r="X169" s="740"/>
      <c r="Y169" s="284"/>
      <c r="Z169" s="284"/>
      <c r="AA169" s="284"/>
      <c r="AB169" s="284"/>
      <c r="AC169" s="284"/>
      <c r="AD169" s="284"/>
      <c r="AE169" s="284"/>
      <c r="AF169" s="284"/>
      <c r="AG169" s="284"/>
      <c r="AH169" s="284"/>
      <c r="AI169" s="256"/>
      <c r="AJ169" s="335"/>
      <c r="AK169" s="336"/>
      <c r="AL169" s="256"/>
      <c r="AM169" s="256"/>
      <c r="AN169" s="256"/>
      <c r="AO169" s="256"/>
      <c r="AP169" s="256"/>
      <c r="AQ169" s="256"/>
      <c r="AR169" s="256"/>
      <c r="AS169" s="256"/>
      <c r="AT169" s="256"/>
      <c r="AU169" s="256"/>
    </row>
    <row r="170" spans="3:47" ht="7.5" customHeight="1" x14ac:dyDescent="0.2">
      <c r="C170" s="264"/>
      <c r="D170" s="264"/>
      <c r="E170" s="264"/>
      <c r="F170" s="264"/>
      <c r="G170" s="264"/>
      <c r="H170" s="264"/>
      <c r="I170" s="264"/>
      <c r="J170" s="264"/>
      <c r="K170" s="264"/>
      <c r="L170" s="264"/>
      <c r="M170" s="264"/>
      <c r="N170" s="264"/>
      <c r="Q170" s="337"/>
      <c r="R170" s="337"/>
      <c r="S170" s="337"/>
      <c r="T170" s="337"/>
      <c r="U170" s="337"/>
      <c r="Y170" s="338"/>
      <c r="Z170" s="338"/>
      <c r="AA170" s="338"/>
      <c r="AB170" s="338"/>
      <c r="AC170" s="338"/>
      <c r="AD170" s="338"/>
      <c r="AE170" s="338"/>
      <c r="AF170" s="338"/>
      <c r="AG170" s="338"/>
      <c r="AH170" s="338"/>
      <c r="AI170" s="339"/>
      <c r="AJ170" s="339"/>
      <c r="AK170" s="336"/>
      <c r="AL170" s="256"/>
      <c r="AM170" s="256"/>
      <c r="AN170" s="256"/>
      <c r="AO170" s="256"/>
      <c r="AP170" s="256"/>
      <c r="AQ170" s="256"/>
      <c r="AR170" s="256"/>
      <c r="AS170" s="256"/>
      <c r="AT170" s="256"/>
      <c r="AU170" s="256"/>
    </row>
    <row r="171" spans="3:47" ht="18" customHeight="1" x14ac:dyDescent="0.2">
      <c r="C171" s="264"/>
      <c r="D171" s="264"/>
      <c r="E171" s="264"/>
      <c r="F171" s="264"/>
      <c r="G171" s="264"/>
      <c r="H171" s="264"/>
      <c r="I171" s="264"/>
      <c r="J171" s="264"/>
      <c r="K171" s="264"/>
      <c r="L171" s="264"/>
      <c r="M171" s="264"/>
      <c r="N171" s="264"/>
      <c r="Q171" s="741"/>
      <c r="R171" s="741"/>
      <c r="S171" s="741"/>
      <c r="T171" s="741"/>
      <c r="U171" s="741"/>
      <c r="V171" s="741"/>
      <c r="W171" s="741"/>
      <c r="X171" s="741"/>
      <c r="Y171" s="337"/>
      <c r="Z171" s="337"/>
      <c r="AA171" s="337"/>
      <c r="AB171" s="337"/>
      <c r="AC171" s="337"/>
      <c r="AD171" s="337"/>
      <c r="AE171" s="337"/>
      <c r="AF171" s="337"/>
      <c r="AG171" s="337"/>
      <c r="AH171" s="337"/>
      <c r="AI171" s="336"/>
      <c r="AJ171" s="336"/>
      <c r="AK171" s="336"/>
      <c r="AL171" s="256"/>
      <c r="AM171" s="256"/>
      <c r="AN171" s="256"/>
      <c r="AO171" s="256"/>
      <c r="AP171" s="256"/>
      <c r="AQ171" s="256"/>
      <c r="AR171" s="256"/>
      <c r="AS171" s="256"/>
      <c r="AT171" s="256"/>
      <c r="AU171" s="256"/>
    </row>
    <row r="172" spans="3:47" ht="14.25" customHeight="1" x14ac:dyDescent="0.2">
      <c r="C172" s="340"/>
      <c r="D172" s="340"/>
      <c r="E172" s="340"/>
      <c r="Q172" s="742"/>
      <c r="R172" s="742"/>
      <c r="S172" s="742"/>
      <c r="T172" s="742"/>
      <c r="U172" s="742"/>
      <c r="V172" s="742"/>
      <c r="W172" s="742"/>
      <c r="X172" s="742"/>
      <c r="Y172" s="284"/>
      <c r="Z172" s="284"/>
      <c r="AA172" s="284"/>
      <c r="AB172" s="284"/>
      <c r="AC172" s="284"/>
      <c r="AD172" s="284"/>
      <c r="AE172" s="284"/>
      <c r="AF172" s="284"/>
      <c r="AG172" s="284"/>
      <c r="AH172" s="284"/>
      <c r="AI172" s="335"/>
      <c r="AJ172" s="335"/>
      <c r="AK172" s="336"/>
      <c r="AL172" s="256"/>
      <c r="AM172" s="256"/>
      <c r="AN172" s="256"/>
      <c r="AO172" s="256"/>
      <c r="AP172" s="256"/>
      <c r="AQ172" s="256"/>
      <c r="AR172" s="256"/>
      <c r="AS172" s="256"/>
      <c r="AT172" s="256"/>
      <c r="AU172" s="256"/>
    </row>
    <row r="173" spans="3:47" ht="26.25" customHeight="1" x14ac:dyDescent="0.2">
      <c r="C173" s="340"/>
      <c r="D173" s="340"/>
      <c r="E173" s="340"/>
      <c r="G173" s="253"/>
      <c r="Q173" s="742"/>
      <c r="R173" s="742"/>
      <c r="S173" s="742"/>
      <c r="T173" s="742"/>
      <c r="U173" s="742"/>
      <c r="V173" s="742"/>
      <c r="W173" s="742"/>
      <c r="X173" s="742"/>
      <c r="Y173" s="338"/>
      <c r="Z173" s="338"/>
      <c r="AA173" s="338"/>
      <c r="AB173" s="338"/>
      <c r="AC173" s="338"/>
      <c r="AD173" s="338"/>
      <c r="AE173" s="338"/>
      <c r="AF173" s="338"/>
      <c r="AG173" s="338"/>
      <c r="AH173" s="338"/>
      <c r="AI173" s="256"/>
      <c r="AJ173" s="339"/>
      <c r="AK173" s="336"/>
      <c r="AL173" s="256"/>
      <c r="AM173" s="256"/>
      <c r="AN173" s="256"/>
      <c r="AO173" s="256"/>
      <c r="AP173" s="256"/>
      <c r="AQ173" s="256"/>
      <c r="AR173" s="256"/>
      <c r="AS173" s="256"/>
      <c r="AT173" s="256"/>
      <c r="AU173" s="256"/>
    </row>
    <row r="174" spans="3:47" ht="42.75" customHeight="1" x14ac:dyDescent="0.2">
      <c r="G174" s="253"/>
      <c r="S174" s="338"/>
      <c r="Y174" s="338"/>
      <c r="Z174" s="338"/>
      <c r="AA174" s="338"/>
      <c r="AB174" s="338"/>
      <c r="AC174" s="338"/>
      <c r="AD174" s="338"/>
      <c r="AE174" s="338"/>
      <c r="AF174" s="338"/>
      <c r="AG174" s="338"/>
      <c r="AH174" s="338"/>
      <c r="AI174" s="339"/>
      <c r="AJ174" s="339"/>
      <c r="AK174" s="336"/>
      <c r="AL174" s="256"/>
      <c r="AM174" s="256"/>
      <c r="AN174" s="256"/>
      <c r="AO174" s="256"/>
      <c r="AP174" s="256"/>
      <c r="AQ174" s="256"/>
      <c r="AR174" s="256"/>
      <c r="AS174" s="256"/>
      <c r="AT174" s="256"/>
      <c r="AU174" s="256"/>
    </row>
    <row r="175" spans="3:47" ht="42.75" customHeight="1" x14ac:dyDescent="0.2">
      <c r="U175" s="743"/>
      <c r="V175" s="743"/>
      <c r="W175" s="743"/>
      <c r="X175" s="743"/>
      <c r="Y175" s="253"/>
      <c r="AI175" s="256"/>
      <c r="AJ175" s="256"/>
      <c r="AK175" s="256"/>
      <c r="AL175" s="256"/>
      <c r="AM175" s="256"/>
      <c r="AN175" s="256"/>
      <c r="AO175" s="256"/>
      <c r="AP175" s="256"/>
      <c r="AQ175" s="256"/>
      <c r="AR175" s="256"/>
      <c r="AS175" s="256"/>
      <c r="AT175" s="256"/>
      <c r="AU175" s="256"/>
    </row>
    <row r="176" spans="3:47" ht="7.5" customHeight="1" x14ac:dyDescent="0.2">
      <c r="AI176" s="256"/>
      <c r="AJ176" s="256"/>
      <c r="AK176" s="256"/>
      <c r="AL176" s="256"/>
      <c r="AM176" s="256"/>
      <c r="AN176" s="256"/>
      <c r="AO176" s="256"/>
      <c r="AP176" s="256"/>
      <c r="AQ176" s="256"/>
      <c r="AR176" s="256"/>
      <c r="AS176" s="256"/>
      <c r="AT176" s="256"/>
      <c r="AU176" s="256"/>
    </row>
    <row r="177" spans="35:47" ht="7.5" customHeight="1" x14ac:dyDescent="0.2">
      <c r="AI177" s="256"/>
      <c r="AJ177" s="256"/>
      <c r="AK177" s="256"/>
      <c r="AL177" s="256"/>
      <c r="AM177" s="256"/>
      <c r="AN177" s="256"/>
      <c r="AO177" s="256"/>
      <c r="AP177" s="256"/>
      <c r="AQ177" s="256"/>
      <c r="AR177" s="256"/>
      <c r="AS177" s="256"/>
      <c r="AT177" s="256"/>
      <c r="AU177" s="256"/>
    </row>
    <row r="178" spans="35:47" ht="20.25" customHeight="1" x14ac:dyDescent="0.2">
      <c r="AI178" s="256"/>
      <c r="AJ178" s="256"/>
      <c r="AK178" s="256"/>
      <c r="AL178" s="256"/>
      <c r="AM178" s="256"/>
      <c r="AN178" s="256"/>
      <c r="AO178" s="256"/>
      <c r="AP178" s="256"/>
      <c r="AQ178" s="256"/>
      <c r="AR178" s="256"/>
      <c r="AS178" s="256"/>
      <c r="AT178" s="256"/>
      <c r="AU178" s="256"/>
    </row>
    <row r="179" spans="35:47" ht="17.25" customHeight="1" x14ac:dyDescent="0.2">
      <c r="AI179" s="256"/>
      <c r="AJ179" s="256"/>
      <c r="AK179" s="256"/>
      <c r="AL179" s="256"/>
      <c r="AM179" s="256"/>
      <c r="AN179" s="256"/>
      <c r="AO179" s="256"/>
      <c r="AP179" s="256"/>
      <c r="AQ179" s="256"/>
      <c r="AR179" s="256"/>
      <c r="AS179" s="256"/>
      <c r="AT179" s="256"/>
      <c r="AU179" s="256"/>
    </row>
    <row r="180" spans="35:47" ht="17.25" customHeight="1" x14ac:dyDescent="0.2">
      <c r="AI180" s="256"/>
      <c r="AJ180" s="256"/>
      <c r="AK180" s="256"/>
      <c r="AL180" s="256"/>
      <c r="AM180" s="256"/>
      <c r="AN180" s="256"/>
      <c r="AO180" s="256"/>
      <c r="AP180" s="256"/>
      <c r="AQ180" s="256"/>
      <c r="AR180" s="256"/>
      <c r="AS180" s="256"/>
      <c r="AT180" s="256"/>
      <c r="AU180" s="256"/>
    </row>
    <row r="181" spans="35:47" ht="17.25" customHeight="1" x14ac:dyDescent="0.2">
      <c r="AI181" s="256"/>
      <c r="AJ181" s="256"/>
      <c r="AK181" s="256"/>
      <c r="AL181" s="256"/>
      <c r="AM181" s="256"/>
      <c r="AN181" s="256"/>
      <c r="AO181" s="256"/>
      <c r="AP181" s="256"/>
      <c r="AQ181" s="256"/>
      <c r="AR181" s="256"/>
      <c r="AS181" s="256"/>
      <c r="AT181" s="256"/>
      <c r="AU181" s="256"/>
    </row>
    <row r="182" spans="35:47" ht="17.25" customHeight="1" x14ac:dyDescent="0.2">
      <c r="AI182" s="256"/>
      <c r="AJ182" s="256"/>
      <c r="AK182" s="256"/>
      <c r="AL182" s="256"/>
      <c r="AM182" s="256"/>
      <c r="AN182" s="256"/>
      <c r="AO182" s="256"/>
      <c r="AP182" s="256"/>
      <c r="AQ182" s="256"/>
      <c r="AR182" s="256"/>
      <c r="AS182" s="256"/>
      <c r="AT182" s="256"/>
      <c r="AU182" s="256"/>
    </row>
    <row r="183" spans="35:47" ht="17.25" customHeight="1" x14ac:dyDescent="0.2">
      <c r="AI183" s="256"/>
      <c r="AJ183" s="256"/>
      <c r="AK183" s="256"/>
      <c r="AL183" s="256"/>
      <c r="AM183" s="256"/>
      <c r="AN183" s="256"/>
      <c r="AO183" s="256"/>
      <c r="AP183" s="256"/>
      <c r="AQ183" s="256"/>
      <c r="AR183" s="256"/>
      <c r="AS183" s="256"/>
      <c r="AT183" s="256"/>
      <c r="AU183" s="256"/>
    </row>
    <row r="184" spans="35:47" ht="17.25" customHeight="1" x14ac:dyDescent="0.2">
      <c r="AI184" s="256"/>
      <c r="AJ184" s="256"/>
      <c r="AK184" s="256"/>
      <c r="AL184" s="256"/>
      <c r="AM184" s="256"/>
      <c r="AN184" s="256"/>
      <c r="AO184" s="256"/>
      <c r="AP184" s="256"/>
      <c r="AQ184" s="256"/>
      <c r="AR184" s="256"/>
      <c r="AS184" s="256"/>
      <c r="AT184" s="256"/>
      <c r="AU184" s="256"/>
    </row>
    <row r="185" spans="35:47" ht="17.25" customHeight="1" x14ac:dyDescent="0.2">
      <c r="AI185" s="256"/>
      <c r="AJ185" s="256"/>
      <c r="AK185" s="256"/>
      <c r="AL185" s="256"/>
      <c r="AM185" s="256"/>
      <c r="AN185" s="256"/>
      <c r="AO185" s="256"/>
      <c r="AP185" s="256"/>
      <c r="AQ185" s="256"/>
      <c r="AR185" s="256"/>
      <c r="AS185" s="256"/>
      <c r="AT185" s="256"/>
      <c r="AU185" s="256"/>
    </row>
  </sheetData>
  <sheetProtection formatRows="0"/>
  <dataConsolidate/>
  <mergeCells count="257">
    <mergeCell ref="W8:X8"/>
    <mergeCell ref="B9:D9"/>
    <mergeCell ref="W9:X9"/>
    <mergeCell ref="B10:D10"/>
    <mergeCell ref="U10:X10"/>
    <mergeCell ref="B11:D11"/>
    <mergeCell ref="U11:X11"/>
    <mergeCell ref="B3:D3"/>
    <mergeCell ref="B4:D4"/>
    <mergeCell ref="B5:D5"/>
    <mergeCell ref="K5:P5"/>
    <mergeCell ref="B6:D6"/>
    <mergeCell ref="B8:D8"/>
    <mergeCell ref="C26:D26"/>
    <mergeCell ref="E26:F26"/>
    <mergeCell ref="H26:J26"/>
    <mergeCell ref="C27:D27"/>
    <mergeCell ref="E27:F27"/>
    <mergeCell ref="H27:J27"/>
    <mergeCell ref="F12:J12"/>
    <mergeCell ref="T12:X12"/>
    <mergeCell ref="F13:J13"/>
    <mergeCell ref="T13:X13"/>
    <mergeCell ref="C16:J21"/>
    <mergeCell ref="C24:J24"/>
    <mergeCell ref="H32:I32"/>
    <mergeCell ref="C33:D33"/>
    <mergeCell ref="E33:F33"/>
    <mergeCell ref="H33:I33"/>
    <mergeCell ref="C35:L35"/>
    <mergeCell ref="C36:L36"/>
    <mergeCell ref="C29:D29"/>
    <mergeCell ref="E29:F29"/>
    <mergeCell ref="C30:D30"/>
    <mergeCell ref="E30:F30"/>
    <mergeCell ref="C32:D32"/>
    <mergeCell ref="E32:F32"/>
    <mergeCell ref="W43:X43"/>
    <mergeCell ref="Y43:Z43"/>
    <mergeCell ref="D44:E44"/>
    <mergeCell ref="F44:G44"/>
    <mergeCell ref="H44:I44"/>
    <mergeCell ref="J44:M44"/>
    <mergeCell ref="W44:X44"/>
    <mergeCell ref="Y44:Z44"/>
    <mergeCell ref="C38:L38"/>
    <mergeCell ref="C39:L39"/>
    <mergeCell ref="G41:L42"/>
    <mergeCell ref="C42:F42"/>
    <mergeCell ref="D43:E43"/>
    <mergeCell ref="F43:G43"/>
    <mergeCell ref="H43:I43"/>
    <mergeCell ref="J43:M43"/>
    <mergeCell ref="D46:E46"/>
    <mergeCell ref="F46:G46"/>
    <mergeCell ref="H46:I46"/>
    <mergeCell ref="J46:M46"/>
    <mergeCell ref="W46:X46"/>
    <mergeCell ref="Y46:Z46"/>
    <mergeCell ref="AA44:AR44"/>
    <mergeCell ref="D45:E45"/>
    <mergeCell ref="F45:G45"/>
    <mergeCell ref="H45:I45"/>
    <mergeCell ref="J45:M45"/>
    <mergeCell ref="W45:X45"/>
    <mergeCell ref="Y45:Z45"/>
    <mergeCell ref="D48:E48"/>
    <mergeCell ref="F48:G48"/>
    <mergeCell ref="H48:I48"/>
    <mergeCell ref="J48:M48"/>
    <mergeCell ref="W48:X48"/>
    <mergeCell ref="Y48:Z48"/>
    <mergeCell ref="D47:E47"/>
    <mergeCell ref="F47:G47"/>
    <mergeCell ref="H47:I47"/>
    <mergeCell ref="J47:M47"/>
    <mergeCell ref="W47:X47"/>
    <mergeCell ref="Y47:Z47"/>
    <mergeCell ref="D50:E50"/>
    <mergeCell ref="F50:G50"/>
    <mergeCell ref="H50:I50"/>
    <mergeCell ref="J50:M50"/>
    <mergeCell ref="W50:X50"/>
    <mergeCell ref="Y50:Z50"/>
    <mergeCell ref="D49:E49"/>
    <mergeCell ref="F49:G49"/>
    <mergeCell ref="H49:I49"/>
    <mergeCell ref="J49:M49"/>
    <mergeCell ref="W49:X49"/>
    <mergeCell ref="Y49:Z49"/>
    <mergeCell ref="D52:E52"/>
    <mergeCell ref="F52:G52"/>
    <mergeCell ref="H52:I52"/>
    <mergeCell ref="J52:M52"/>
    <mergeCell ref="W52:X52"/>
    <mergeCell ref="Y52:Z52"/>
    <mergeCell ref="D51:E51"/>
    <mergeCell ref="F51:G51"/>
    <mergeCell ref="H51:I51"/>
    <mergeCell ref="J51:M51"/>
    <mergeCell ref="W51:X51"/>
    <mergeCell ref="Y51:Z51"/>
    <mergeCell ref="Y55:Z55"/>
    <mergeCell ref="C57:G57"/>
    <mergeCell ref="V58:X58"/>
    <mergeCell ref="C59:E59"/>
    <mergeCell ref="G59:M59"/>
    <mergeCell ref="W59:X59"/>
    <mergeCell ref="Y59:Z59"/>
    <mergeCell ref="D53:E53"/>
    <mergeCell ref="F53:G53"/>
    <mergeCell ref="H53:I53"/>
    <mergeCell ref="J53:M53"/>
    <mergeCell ref="W53:X53"/>
    <mergeCell ref="Y53:Z53"/>
    <mergeCell ref="V63:X63"/>
    <mergeCell ref="C64:E64"/>
    <mergeCell ref="G64:M64"/>
    <mergeCell ref="W64:X64"/>
    <mergeCell ref="Y64:Z64"/>
    <mergeCell ref="V65:X65"/>
    <mergeCell ref="C60:E60"/>
    <mergeCell ref="G60:M60"/>
    <mergeCell ref="W60:X60"/>
    <mergeCell ref="Y60:Z60"/>
    <mergeCell ref="V61:X61"/>
    <mergeCell ref="C62:E62"/>
    <mergeCell ref="G62:M62"/>
    <mergeCell ref="W62:X62"/>
    <mergeCell ref="Y62:Z62"/>
    <mergeCell ref="C66:E66"/>
    <mergeCell ref="G66:M66"/>
    <mergeCell ref="W66:X66"/>
    <mergeCell ref="Y66:Z66"/>
    <mergeCell ref="V67:X67"/>
    <mergeCell ref="C68:E68"/>
    <mergeCell ref="G68:M68"/>
    <mergeCell ref="W68:X68"/>
    <mergeCell ref="Y68:Z68"/>
    <mergeCell ref="C72:E72"/>
    <mergeCell ref="G72:M72"/>
    <mergeCell ref="W72:X72"/>
    <mergeCell ref="Y72:Z72"/>
    <mergeCell ref="V73:X73"/>
    <mergeCell ref="Y74:Z74"/>
    <mergeCell ref="V69:X69"/>
    <mergeCell ref="C70:E70"/>
    <mergeCell ref="G70:M70"/>
    <mergeCell ref="W70:X70"/>
    <mergeCell ref="Y70:Z70"/>
    <mergeCell ref="V71:X71"/>
    <mergeCell ref="C89:K89"/>
    <mergeCell ref="C90:K91"/>
    <mergeCell ref="L91:L94"/>
    <mergeCell ref="M91:O93"/>
    <mergeCell ref="C93:G93"/>
    <mergeCell ref="C94:F94"/>
    <mergeCell ref="Y76:Z76"/>
    <mergeCell ref="C79:K79"/>
    <mergeCell ref="C80:K80"/>
    <mergeCell ref="F82:J82"/>
    <mergeCell ref="C84:E84"/>
    <mergeCell ref="M84:O87"/>
    <mergeCell ref="C85:K85"/>
    <mergeCell ref="C86:E86"/>
    <mergeCell ref="C87:K87"/>
    <mergeCell ref="C97:D97"/>
    <mergeCell ref="E97:H97"/>
    <mergeCell ref="I97:O97"/>
    <mergeCell ref="R97:Y97"/>
    <mergeCell ref="C98:D98"/>
    <mergeCell ref="E98:H98"/>
    <mergeCell ref="I98:O98"/>
    <mergeCell ref="R98:Y98"/>
    <mergeCell ref="C95:D95"/>
    <mergeCell ref="E95:H95"/>
    <mergeCell ref="I95:O95"/>
    <mergeCell ref="R95:Y95"/>
    <mergeCell ref="C96:D96"/>
    <mergeCell ref="E96:H96"/>
    <mergeCell ref="I96:O96"/>
    <mergeCell ref="R96:Y96"/>
    <mergeCell ref="C101:D101"/>
    <mergeCell ref="E101:H101"/>
    <mergeCell ref="I101:O101"/>
    <mergeCell ref="R101:Y101"/>
    <mergeCell ref="C102:D102"/>
    <mergeCell ref="E102:H102"/>
    <mergeCell ref="I102:O102"/>
    <mergeCell ref="R102:Y102"/>
    <mergeCell ref="C99:D99"/>
    <mergeCell ref="E99:H99"/>
    <mergeCell ref="I99:O99"/>
    <mergeCell ref="R99:Y99"/>
    <mergeCell ref="C100:D100"/>
    <mergeCell ref="E100:H100"/>
    <mergeCell ref="I100:O100"/>
    <mergeCell ref="R100:Y100"/>
    <mergeCell ref="C105:D105"/>
    <mergeCell ref="E105:H105"/>
    <mergeCell ref="I105:O105"/>
    <mergeCell ref="R105:Y105"/>
    <mergeCell ref="I106:O106"/>
    <mergeCell ref="C110:G110"/>
    <mergeCell ref="C103:D103"/>
    <mergeCell ref="E103:H103"/>
    <mergeCell ref="I103:O103"/>
    <mergeCell ref="R103:Y103"/>
    <mergeCell ref="C104:D104"/>
    <mergeCell ref="E104:H104"/>
    <mergeCell ref="I104:O104"/>
    <mergeCell ref="R104:Y104"/>
    <mergeCell ref="C111:J111"/>
    <mergeCell ref="C113:J113"/>
    <mergeCell ref="Q113:T113"/>
    <mergeCell ref="C114:J114"/>
    <mergeCell ref="C115:J115"/>
    <mergeCell ref="Y115:AC164"/>
    <mergeCell ref="C116:J116"/>
    <mergeCell ref="C119:J119"/>
    <mergeCell ref="Q119:T119"/>
    <mergeCell ref="C120:J120"/>
    <mergeCell ref="C128:J128"/>
    <mergeCell ref="C129:J129"/>
    <mergeCell ref="C130:J130"/>
    <mergeCell ref="C133:J133"/>
    <mergeCell ref="Q133:T133"/>
    <mergeCell ref="C134:J134"/>
    <mergeCell ref="C121:J121"/>
    <mergeCell ref="C122:J122"/>
    <mergeCell ref="C125:J125"/>
    <mergeCell ref="Q125:T125"/>
    <mergeCell ref="C126:J126"/>
    <mergeCell ref="C127:J127"/>
    <mergeCell ref="C146:J155"/>
    <mergeCell ref="C158:J158"/>
    <mergeCell ref="Q158:X158"/>
    <mergeCell ref="C159:J159"/>
    <mergeCell ref="Q159:X159"/>
    <mergeCell ref="C160:J160"/>
    <mergeCell ref="Q160:X160"/>
    <mergeCell ref="C135:J135"/>
    <mergeCell ref="C136:J136"/>
    <mergeCell ref="C139:J139"/>
    <mergeCell ref="C140:J142"/>
    <mergeCell ref="C144:G144"/>
    <mergeCell ref="C145:J145"/>
    <mergeCell ref="Q169:X169"/>
    <mergeCell ref="Q171:X171"/>
    <mergeCell ref="Q172:X173"/>
    <mergeCell ref="U175:X175"/>
    <mergeCell ref="C161:J161"/>
    <mergeCell ref="Q161:X161"/>
    <mergeCell ref="Q165:X166"/>
    <mergeCell ref="C167:J167"/>
    <mergeCell ref="Q167:X167"/>
    <mergeCell ref="Q168:X168"/>
  </mergeCells>
  <conditionalFormatting sqref="C96:O96 C97:H105 I97:O106">
    <cfRule type="expression" dxfId="63" priority="18">
      <formula>$C96=""</formula>
    </cfRule>
  </conditionalFormatting>
  <conditionalFormatting sqref="E96:H105">
    <cfRule type="expression" dxfId="62" priority="1">
      <formula>IF(LEFT($C96,4)="Cirk",TRUE,FALSE)</formula>
    </cfRule>
    <cfRule type="expression" dxfId="61" priority="2">
      <formula>IF(RIGHT(LEFT($C96,7),1)="T",TRUE,FALSE)</formula>
    </cfRule>
  </conditionalFormatting>
  <conditionalFormatting sqref="F44:G53">
    <cfRule type="expression" dxfId="60" priority="6">
      <formula>$D44="Vara"</formula>
    </cfRule>
  </conditionalFormatting>
  <conditionalFormatting sqref="G60:O60">
    <cfRule type="expression" dxfId="59" priority="4">
      <formula>$F60="Ja"</formula>
    </cfRule>
  </conditionalFormatting>
  <conditionalFormatting sqref="G62:O62 G64:O64 G66:O66 G68:O68 G70:O70 G72:O72">
    <cfRule type="expression" dxfId="58" priority="15">
      <formula>$F62="Ja"</formula>
    </cfRule>
  </conditionalFormatting>
  <conditionalFormatting sqref="H44:I53">
    <cfRule type="expression" dxfId="57" priority="5">
      <formula>$D44="Tjänst"</formula>
    </cfRule>
  </conditionalFormatting>
  <conditionalFormatting sqref="Q44:X53">
    <cfRule type="expression" dxfId="56" priority="25">
      <formula>OR(AND($F44&lt;&gt;"Välj vara/tjänst",$F44&lt;&gt;""),$H44&lt;&gt;"")</formula>
    </cfRule>
  </conditionalFormatting>
  <conditionalFormatting sqref="Q60:X60 Q62:X62 Q64:X64 Q66:X66 Q68:X68 Q70:X70 Q72:X72">
    <cfRule type="expression" dxfId="55" priority="14">
      <formula>$F60="Ja"</formula>
    </cfRule>
  </conditionalFormatting>
  <conditionalFormatting sqref="Q62:X62">
    <cfRule type="expression" dxfId="54" priority="13">
      <formula>AND($D62&lt;&gt;"Välj tjänst",$D62&lt;&gt;"")</formula>
    </cfRule>
  </conditionalFormatting>
  <conditionalFormatting sqref="Q64:X64">
    <cfRule type="expression" dxfId="53" priority="12">
      <formula>AND($D64&lt;&gt;"Välj tjänst",$D64&lt;&gt;"")</formula>
    </cfRule>
  </conditionalFormatting>
  <conditionalFormatting sqref="Q66:X66">
    <cfRule type="expression" dxfId="52" priority="11">
      <formula>AND($D66&lt;&gt;"Välj tjänst",$D66&lt;&gt;"")</formula>
    </cfRule>
  </conditionalFormatting>
  <conditionalFormatting sqref="Q68:X68">
    <cfRule type="expression" dxfId="51" priority="10">
      <formula>AND($D68&lt;&gt;"Välj tjänst",$D68&lt;&gt;"")</formula>
    </cfRule>
  </conditionalFormatting>
  <conditionalFormatting sqref="Q70:X70">
    <cfRule type="expression" dxfId="50" priority="9">
      <formula>AND($D70&lt;&gt;"Välj tjänst",$D70&lt;&gt;"")</formula>
    </cfRule>
  </conditionalFormatting>
  <conditionalFormatting sqref="Q72:X72">
    <cfRule type="expression" dxfId="49" priority="8">
      <formula>AND($D72&lt;&gt;"Välj tjänst",$D72&lt;&gt;"")</formula>
    </cfRule>
  </conditionalFormatting>
  <conditionalFormatting sqref="Q169:X169 Q172:X173">
    <cfRule type="expression" dxfId="48" priority="24" stopIfTrue="1">
      <formula>#REF!="Ja"</formula>
    </cfRule>
  </conditionalFormatting>
  <conditionalFormatting sqref="Q96:Y105">
    <cfRule type="expression" dxfId="47" priority="7">
      <formula>$I96=""</formula>
    </cfRule>
  </conditionalFormatting>
  <conditionalFormatting sqref="R96:Y105">
    <cfRule type="expression" dxfId="46" priority="3">
      <formula>$Q96="Nej"</formula>
    </cfRule>
  </conditionalFormatting>
  <conditionalFormatting sqref="T13:X13">
    <cfRule type="expression" dxfId="45" priority="23" stopIfTrue="1">
      <formula>$Q$13="Nej"</formula>
    </cfRule>
  </conditionalFormatting>
  <conditionalFormatting sqref="U113 U119 U125">
    <cfRule type="expression" dxfId="44" priority="22" stopIfTrue="1">
      <formula>AH113</formula>
    </cfRule>
  </conditionalFormatting>
  <conditionalFormatting sqref="U113">
    <cfRule type="cellIs" dxfId="43" priority="21" stopIfTrue="1" operator="equal">
      <formula>"Nej"</formula>
    </cfRule>
  </conditionalFormatting>
  <conditionalFormatting sqref="U119">
    <cfRule type="cellIs" dxfId="42" priority="20" stopIfTrue="1" operator="equal">
      <formula>"Nej"</formula>
    </cfRule>
  </conditionalFormatting>
  <conditionalFormatting sqref="U125">
    <cfRule type="cellIs" dxfId="41" priority="19" stopIfTrue="1" operator="equal">
      <formula>"Nej"</formula>
    </cfRule>
  </conditionalFormatting>
  <conditionalFormatting sqref="U133">
    <cfRule type="cellIs" dxfId="40" priority="16" stopIfTrue="1" operator="equal">
      <formula>"Nej"</formula>
    </cfRule>
    <cfRule type="expression" dxfId="39" priority="17" stopIfTrue="1">
      <formula>AH133</formula>
    </cfRule>
  </conditionalFormatting>
  <dataValidations count="16">
    <dataValidation type="list" allowBlank="1" showInputMessage="1" showErrorMessage="1" sqref="U113 Q13:Q14 R164 U119 U125 U133 Q96:Q105 F72 F60 F70 F62 F64 F66 F68" xr:uid="{DC31B577-ED91-4923-83ED-6573FE5AD7F1}">
      <formula1>"Ja,Nej"</formula1>
    </dataValidation>
    <dataValidation type="date" errorStyle="information" allowBlank="1" showInputMessage="1" showErrorMessage="1" errorTitle="Fel" error="Ange datum i datumformatet ÅÅÅÅ-MM-DD" promptTitle="Datum" prompt="Datum i datumformatet ÅÅÅÅ-MM-DD" sqref="E30:F30" xr:uid="{72E1FB9C-6BA1-44AA-920F-330A6E7D9650}">
      <formula1>40817</formula1>
      <formula2>47484</formula2>
    </dataValidation>
    <dataValidation type="date" errorStyle="information" allowBlank="1" showInputMessage="1" showErrorMessage="1" errorTitle="Fel" error="Fel datumformat._x000a_Ange datum i datumformatet ÅÅÅÅ-MM-DD Alternativt texten &quot;Ej tillämpligt&quot;_x000a_" promptTitle="Datum" prompt="Datum i datumformatet ÅÅÅÅ-MM-DD_x000a_" sqref="C30:D30 C33:F33" xr:uid="{CF2F54AF-A00C-418C-8F29-1AD822D3006F}">
      <formula1>40817</formula1>
      <formula2>47484</formula2>
    </dataValidation>
    <dataValidation allowBlank="1" showErrorMessage="1" sqref="C37:J37" xr:uid="{687CDFFC-27D2-493F-ACF3-A32555D95EAE}"/>
    <dataValidation type="date" errorStyle="information" allowBlank="1" showInputMessage="1" showErrorMessage="1" errorTitle="Fel" error="Fel datumformat._x000a_Ange datum i datumformatet ÅÅÅÅ-MM-DD Alternativt texten &quot;Ej tillämpligt&quot;_x000a_" promptTitle="Datum" prompt="Datum i datumformatet ÅÅÅÅ-MM-DD_x000a_Som tumregel vid komplexa avrop kan det anses rimligt med minst 14 arbetsdagars svarstid och vid mindre komplexa avrop är motsvarande svarstid sju arbetsdagar." sqref="C34" xr:uid="{D353E1E1-CE46-41C3-BFAA-F93639F3AE7C}">
      <formula1>40817</formula1>
      <formula2>42308</formula2>
    </dataValidation>
    <dataValidation type="date" errorStyle="information" allowBlank="1" showInputMessage="1" showErrorMessage="1" errorTitle="Fel" error="Ange datum i datumformatet ÅÅÅÅ-MM-DD" promptTitle="Datum" prompt="Datum i datumformatet ÅÅÅÅ-MM-DD" sqref="E34" xr:uid="{134B5E33-C8F7-4196-BBE4-C5050AFE02FC}">
      <formula1>40817</formula1>
      <formula2>42308</formula2>
    </dataValidation>
    <dataValidation type="list" allowBlank="1" showInputMessage="1" showErrorMessage="1" sqref="F44:G53" xr:uid="{EB252309-DA40-449C-877F-6858706964C7}">
      <formula1>ResVarTja</formula1>
    </dataValidation>
    <dataValidation type="list" allowBlank="1" showInputMessage="1" showErrorMessage="1" sqref="C36 C39:L39" xr:uid="{F97860B3-CBD9-4C64-B38F-379BFF1C0ABC}">
      <formula1>TblDelområde</formula1>
    </dataValidation>
    <dataValidation type="list" allowBlank="1" showInputMessage="1" showErrorMessage="1" sqref="C80:K80" xr:uid="{57454FA2-D09C-4D64-AAB2-860A25F8CC0B}">
      <formula1>TblGrundTilldeln</formula1>
    </dataValidation>
    <dataValidation type="list" allowBlank="1" showInputMessage="1" showErrorMessage="1" sqref="C87:K87" xr:uid="{1CBDDA50-E5E3-45AB-8E5B-EFC0F9574CBC}">
      <formula1>TblUtVrd</formula1>
    </dataValidation>
    <dataValidation type="list" allowBlank="1" showInputMessage="1" showErrorMessage="1" sqref="N70 N62 N72 N60 N64 N66 N68 N44:N53" xr:uid="{1D15155C-6621-4E62-8158-D71135356730}">
      <formula1>ValBilaga</formula1>
    </dataValidation>
    <dataValidation type="list" allowBlank="1" showInputMessage="1" showErrorMessage="1" sqref="D44:E53" xr:uid="{5DCEDEAA-5726-4856-A332-6D112D2398F1}">
      <formula1>TblVaraTjanstAlt</formula1>
    </dataValidation>
    <dataValidation type="list" showInputMessage="1" showErrorMessage="1" sqref="C96:D105" xr:uid="{98773B41-BAF2-432E-8DE9-0693B01D15E3}">
      <formula1>ListaVaraTjänst</formula1>
    </dataValidation>
    <dataValidation type="list" allowBlank="1" showInputMessage="1" showErrorMessage="1" sqref="Q9:V9" xr:uid="{6DE57D42-7267-44E4-BEDD-381E37BE7D52}">
      <formula1>ResLevDelområde</formula1>
    </dataValidation>
    <dataValidation type="date" errorStyle="information" allowBlank="1" showInputMessage="1" showErrorMessage="1" errorTitle="Fel" error="Ogiltigt datum._x000a_Datum anges i datumformatet ÅÅÅÅ-MM-DD och får inte vara senare än datumet &quot;Sista dag för avropssvar&quot;" promptTitle="Datum" prompt="Datum i datumformatet ÅÅÅÅ-MM-DD" sqref="C27:D27" xr:uid="{4239EC45-31B0-462E-AA4C-ACCF56B5C4D8}">
      <formula1>40909</formula1>
      <formula2>47484</formula2>
    </dataValidation>
    <dataValidation type="date" errorStyle="information" allowBlank="1" showInputMessage="1" showErrorMessage="1" errorTitle="Fel" error="Ogiltigt datum._x000a_Datum anges i datumformatet ÅÅÅÅ-MM-DD och får inte vara senare än datumet &quot;Sista dag för avropssvar&quot;" promptTitle="Datum" prompt="Datum i datumformatet ÅÅÅÅ-MM-DD" sqref="E27:F27" xr:uid="{548D9102-5576-4A4B-AAD0-C50512CF9CDF}">
      <formula1>40817</formula1>
      <formula2>47484</formula2>
    </dataValidation>
  </dataValidations>
  <pageMargins left="0.31496062992125984" right="0.31496062992125984" top="0.39370078740157483" bottom="0.39370078740157483" header="0.51181102362204722" footer="0.19685039370078741"/>
  <pageSetup paperSize="9" scale="50" fitToHeight="0" pageOrder="overThenDown" orientation="landscape" r:id="rId1"/>
  <headerFooter alignWithMargins="0">
    <oddFooter>&amp;R&amp;P (&amp;N)</oddFooter>
  </headerFooter>
  <colBreaks count="1" manualBreakCount="1">
    <brk id="16"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20E535-2F45-47D9-A429-C0F42152E52E}">
          <x14:formula1>
            <xm:f>Admin!$F$67:$F$68</xm:f>
          </x14:formula1>
          <xm:sqref>D12:D15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8273-376A-483F-A9E4-56E9CACB9C10}">
  <sheetPr codeName="Sheet2">
    <pageSetUpPr fitToPage="1"/>
  </sheetPr>
  <dimension ref="B1:AT182"/>
  <sheetViews>
    <sheetView showGridLines="0" zoomScale="85" zoomScaleNormal="85" workbookViewId="0">
      <selection activeCell="B26" sqref="B26"/>
    </sheetView>
  </sheetViews>
  <sheetFormatPr defaultColWidth="9.140625" defaultRowHeight="12.75" x14ac:dyDescent="0.2"/>
  <cols>
    <col min="1" max="1" width="2.85546875" style="250" customWidth="1"/>
    <col min="2" max="2" width="135.7109375" style="251" customWidth="1"/>
    <col min="3" max="3" width="29.42578125" style="250" customWidth="1"/>
    <col min="4" max="4" width="13.28515625" style="250" customWidth="1"/>
    <col min="5" max="5" width="12.7109375" style="250" customWidth="1"/>
    <col min="6" max="9" width="11.7109375" style="250" customWidth="1"/>
    <col min="10" max="10" width="10.28515625" style="250" customWidth="1"/>
    <col min="11" max="11" width="11.140625" style="250" customWidth="1"/>
    <col min="12" max="12" width="12.28515625" style="250" customWidth="1"/>
    <col min="13" max="13" width="12.85546875" style="250" customWidth="1"/>
    <col min="14" max="15" width="12.7109375" style="250" customWidth="1"/>
    <col min="16" max="16" width="11.42578125" style="250" customWidth="1"/>
    <col min="17" max="19" width="19.140625" style="250" customWidth="1"/>
    <col min="20" max="20" width="10.28515625" style="250" customWidth="1"/>
    <col min="21" max="23" width="9.5703125" style="250" customWidth="1"/>
    <col min="24" max="24" width="10.5703125" style="250" customWidth="1"/>
    <col min="25" max="26" width="8.7109375" style="250" customWidth="1"/>
    <col min="27" max="27" width="9.5703125" style="250" hidden="1" customWidth="1"/>
    <col min="28" max="29" width="9.140625" style="250" hidden="1" customWidth="1"/>
    <col min="30" max="30" width="12.5703125" style="250" hidden="1" customWidth="1"/>
    <col min="31" max="33" width="8.42578125" style="250" hidden="1" customWidth="1"/>
    <col min="34" max="35" width="9.7109375" style="250" hidden="1" customWidth="1"/>
    <col min="36" max="36" width="8.42578125" style="250" hidden="1" customWidth="1"/>
    <col min="37" max="37" width="7.7109375" style="250" hidden="1" customWidth="1"/>
    <col min="38" max="38" width="7.7109375" style="250" customWidth="1"/>
    <col min="39" max="40" width="8.7109375" style="250" customWidth="1"/>
    <col min="41" max="41" width="7.7109375" style="250" customWidth="1"/>
    <col min="42" max="44" width="9.140625" style="250" customWidth="1"/>
    <col min="45" max="45" width="10.42578125" style="250" customWidth="1"/>
    <col min="46" max="51" width="9.140625" style="250" customWidth="1"/>
    <col min="52" max="16384" width="9.140625" style="250"/>
  </cols>
  <sheetData>
    <row r="1" spans="2:35" x14ac:dyDescent="0.2">
      <c r="X1" s="251" t="s">
        <v>201</v>
      </c>
    </row>
    <row r="2" spans="2:35" x14ac:dyDescent="0.2">
      <c r="H2" s="252"/>
      <c r="K2" s="253"/>
      <c r="N2" s="254"/>
      <c r="P2" s="255"/>
      <c r="X2" s="255"/>
      <c r="AD2" s="255"/>
    </row>
    <row r="3" spans="2:35" ht="26.25" x14ac:dyDescent="0.35">
      <c r="B3" s="803" t="s">
        <v>680</v>
      </c>
      <c r="C3" s="804"/>
      <c r="D3" s="804"/>
      <c r="E3" s="257"/>
      <c r="F3" s="257"/>
      <c r="G3" s="257"/>
      <c r="H3" s="257"/>
      <c r="I3" s="257"/>
      <c r="J3" s="257"/>
      <c r="Q3" s="258"/>
      <c r="R3" s="259"/>
      <c r="S3" s="260"/>
      <c r="T3" s="260"/>
      <c r="U3" s="260"/>
      <c r="V3" s="260"/>
      <c r="W3" s="260"/>
      <c r="X3" s="260"/>
      <c r="Y3" s="252"/>
      <c r="Z3" s="252"/>
      <c r="AA3" s="252"/>
      <c r="AC3" s="252"/>
      <c r="AE3" s="261"/>
      <c r="AI3" s="252"/>
    </row>
    <row r="4" spans="2:35" ht="27.95" customHeight="1" x14ac:dyDescent="0.35">
      <c r="B4" s="803" t="s">
        <v>681</v>
      </c>
      <c r="C4" s="804"/>
      <c r="D4" s="804"/>
      <c r="E4" s="257"/>
      <c r="F4" s="257"/>
      <c r="G4" s="257"/>
      <c r="H4" s="257"/>
      <c r="I4" s="257"/>
      <c r="J4" s="257"/>
      <c r="K4" s="262"/>
      <c r="L4" s="262"/>
      <c r="M4" s="262"/>
      <c r="N4" s="262"/>
      <c r="O4" s="262"/>
      <c r="P4" s="262"/>
      <c r="Q4" s="260"/>
      <c r="R4" s="260"/>
      <c r="S4" s="260"/>
      <c r="T4" s="260"/>
      <c r="U4" s="260"/>
      <c r="V4" s="260"/>
      <c r="W4" s="260"/>
      <c r="X4" s="260"/>
      <c r="AA4" s="263"/>
    </row>
    <row r="5" spans="2:35" ht="30" customHeight="1" x14ac:dyDescent="0.35">
      <c r="B5" s="805" t="s">
        <v>690</v>
      </c>
      <c r="C5" s="804"/>
      <c r="D5" s="804"/>
      <c r="E5" s="257"/>
      <c r="F5" s="257"/>
      <c r="G5" s="257"/>
      <c r="H5" s="257"/>
      <c r="I5" s="257"/>
      <c r="J5" s="257"/>
      <c r="K5" s="806"/>
      <c r="L5" s="806"/>
      <c r="M5" s="806"/>
      <c r="N5" s="806"/>
      <c r="O5" s="806"/>
      <c r="P5" s="806"/>
      <c r="Q5" s="260"/>
      <c r="R5" s="260"/>
      <c r="S5" s="260"/>
      <c r="T5" s="260"/>
      <c r="U5" s="260"/>
      <c r="V5" s="260"/>
      <c r="W5" s="260"/>
      <c r="X5" s="260"/>
      <c r="AC5" s="257"/>
      <c r="AD5" s="264"/>
      <c r="AE5" s="264"/>
      <c r="AF5" s="264"/>
      <c r="AG5" s="264"/>
    </row>
    <row r="6" spans="2:35" ht="26.25" customHeight="1" x14ac:dyDescent="0.3">
      <c r="B6" s="807" t="s">
        <v>691</v>
      </c>
      <c r="C6" s="804"/>
      <c r="D6" s="804"/>
      <c r="E6" s="257"/>
      <c r="F6" s="257"/>
      <c r="G6" s="257"/>
      <c r="H6" s="257"/>
      <c r="I6" s="257"/>
      <c r="J6" s="257"/>
      <c r="K6" s="265"/>
      <c r="L6" s="265"/>
      <c r="M6" s="265"/>
      <c r="N6" s="265"/>
      <c r="O6" s="265"/>
      <c r="P6" s="265"/>
      <c r="Q6" s="252"/>
      <c r="R6" s="381"/>
      <c r="S6" s="381"/>
      <c r="T6" s="381"/>
      <c r="U6" s="381"/>
      <c r="V6" s="381"/>
      <c r="W6" s="381"/>
      <c r="X6" s="381"/>
      <c r="AC6" s="257"/>
      <c r="AD6" s="264"/>
      <c r="AE6" s="264"/>
      <c r="AF6" s="264"/>
      <c r="AG6" s="264"/>
    </row>
    <row r="7" spans="2:35" ht="9" customHeight="1" x14ac:dyDescent="0.35">
      <c r="B7" s="267"/>
      <c r="C7" s="257"/>
      <c r="D7" s="257"/>
      <c r="E7" s="257"/>
      <c r="F7" s="257"/>
      <c r="G7" s="257"/>
      <c r="H7" s="257"/>
      <c r="I7" s="257"/>
      <c r="J7" s="257"/>
      <c r="K7" s="265"/>
      <c r="L7" s="265"/>
      <c r="M7" s="265"/>
      <c r="N7" s="265"/>
      <c r="O7" s="265"/>
      <c r="P7" s="265"/>
      <c r="Q7" s="252"/>
      <c r="R7" s="381"/>
      <c r="S7" s="381"/>
      <c r="T7" s="381"/>
      <c r="U7" s="381"/>
      <c r="V7" s="381"/>
      <c r="W7" s="381"/>
      <c r="X7" s="381"/>
      <c r="AC7" s="257"/>
      <c r="AD7" s="264"/>
      <c r="AE7" s="264"/>
      <c r="AF7" s="264"/>
      <c r="AG7" s="264"/>
    </row>
    <row r="8" spans="2:35" ht="29.1" customHeight="1" x14ac:dyDescent="0.3">
      <c r="B8" s="808" t="s">
        <v>682</v>
      </c>
      <c r="C8" s="804"/>
      <c r="D8" s="804"/>
      <c r="E8" s="257"/>
      <c r="F8" s="257"/>
      <c r="G8" s="257"/>
      <c r="H8" s="257"/>
      <c r="I8" s="257"/>
      <c r="J8" s="257"/>
      <c r="K8" s="268"/>
      <c r="L8" s="268"/>
      <c r="M8" s="268"/>
      <c r="N8" s="268"/>
      <c r="O8" s="268"/>
      <c r="P8" s="268"/>
      <c r="Q8" s="382"/>
      <c r="R8" s="382"/>
      <c r="S8" s="382"/>
      <c r="T8" s="382"/>
      <c r="U8" s="382"/>
      <c r="V8" s="382"/>
      <c r="W8" s="812"/>
      <c r="X8" s="812"/>
      <c r="AC8" s="257"/>
      <c r="AD8" s="264"/>
      <c r="AE8" s="264"/>
      <c r="AF8" s="264"/>
      <c r="AG8" s="264"/>
    </row>
    <row r="9" spans="2:35" ht="40.5" customHeight="1" x14ac:dyDescent="0.2">
      <c r="B9" s="798" t="s">
        <v>683</v>
      </c>
      <c r="C9" s="799"/>
      <c r="D9" s="799"/>
      <c r="E9" s="257"/>
      <c r="F9" s="257"/>
      <c r="G9" s="257"/>
      <c r="H9" s="257"/>
      <c r="I9" s="257"/>
      <c r="J9" s="257"/>
      <c r="K9" s="270"/>
      <c r="L9" s="270"/>
      <c r="M9" s="270"/>
      <c r="N9" s="270"/>
      <c r="O9" s="270"/>
      <c r="P9" s="270"/>
      <c r="Q9" s="384"/>
      <c r="R9" s="384"/>
      <c r="S9" s="384"/>
      <c r="T9" s="384"/>
      <c r="U9" s="384"/>
      <c r="V9" s="384"/>
      <c r="W9" s="833"/>
      <c r="X9" s="833"/>
      <c r="AC9" s="257"/>
      <c r="AD9" s="264"/>
      <c r="AE9" s="264"/>
      <c r="AF9" s="264"/>
      <c r="AG9" s="264"/>
    </row>
    <row r="10" spans="2:35" s="264" customFormat="1" ht="38.25" customHeight="1" x14ac:dyDescent="0.2">
      <c r="B10" s="798" t="s">
        <v>760</v>
      </c>
      <c r="C10" s="752"/>
      <c r="D10" s="752"/>
      <c r="E10" s="257"/>
      <c r="F10" s="257"/>
      <c r="G10" s="257"/>
      <c r="H10" s="257"/>
      <c r="I10" s="257"/>
      <c r="J10" s="257"/>
      <c r="K10" s="270"/>
      <c r="L10" s="270"/>
      <c r="M10" s="270"/>
      <c r="N10" s="270"/>
      <c r="O10" s="270"/>
      <c r="P10" s="270"/>
      <c r="Q10" s="382"/>
      <c r="R10" s="382"/>
      <c r="S10" s="382"/>
      <c r="T10" s="382"/>
      <c r="U10" s="812"/>
      <c r="V10" s="812"/>
      <c r="W10" s="812"/>
      <c r="X10" s="812"/>
      <c r="AC10" s="257"/>
    </row>
    <row r="11" spans="2:35" ht="27.95" hidden="1" customHeight="1" x14ac:dyDescent="0.2">
      <c r="B11" s="801" t="s">
        <v>684</v>
      </c>
      <c r="C11" s="802"/>
      <c r="D11" s="802"/>
      <c r="E11" s="257"/>
      <c r="F11" s="257"/>
      <c r="G11" s="257"/>
      <c r="H11" s="257"/>
      <c r="I11" s="257"/>
      <c r="J11" s="257"/>
      <c r="Q11" s="384"/>
      <c r="R11" s="384"/>
      <c r="S11" s="384"/>
      <c r="T11" s="384"/>
      <c r="U11" s="833"/>
      <c r="V11" s="833"/>
      <c r="W11" s="833"/>
      <c r="X11" s="833"/>
      <c r="AC11" s="257"/>
      <c r="AD11" s="264"/>
      <c r="AE11" s="264"/>
      <c r="AF11" s="264"/>
      <c r="AG11" s="264"/>
    </row>
    <row r="12" spans="2:35" ht="44.25" hidden="1" customHeight="1" x14ac:dyDescent="0.2">
      <c r="B12" s="272" t="s">
        <v>685</v>
      </c>
      <c r="C12" s="273" t="s">
        <v>759</v>
      </c>
      <c r="D12" s="385" t="s">
        <v>647</v>
      </c>
      <c r="E12" s="275"/>
      <c r="F12" s="752"/>
      <c r="G12" s="752"/>
      <c r="H12" s="752"/>
      <c r="I12" s="752"/>
      <c r="J12" s="752"/>
      <c r="K12" s="253"/>
      <c r="Q12" s="382"/>
      <c r="R12" s="382"/>
      <c r="S12" s="382"/>
      <c r="T12" s="812"/>
      <c r="U12" s="812"/>
      <c r="V12" s="812"/>
      <c r="W12" s="812"/>
      <c r="X12" s="812"/>
      <c r="AC12" s="257"/>
      <c r="AD12" s="264"/>
      <c r="AE12" s="264"/>
      <c r="AF12" s="264"/>
      <c r="AG12" s="264"/>
    </row>
    <row r="13" spans="2:35" ht="12.75" customHeight="1" x14ac:dyDescent="0.35">
      <c r="B13" s="280"/>
      <c r="C13" s="745"/>
      <c r="D13" s="745"/>
      <c r="E13" s="745"/>
      <c r="F13" s="745"/>
      <c r="G13" s="745"/>
      <c r="H13" s="745"/>
      <c r="I13" s="745"/>
      <c r="J13" s="745"/>
      <c r="Q13" s="270"/>
      <c r="R13" s="270"/>
      <c r="S13" s="270"/>
      <c r="T13" s="270"/>
      <c r="U13" s="270"/>
      <c r="V13" s="270"/>
      <c r="W13" s="270"/>
      <c r="X13" s="270"/>
      <c r="AC13" s="257"/>
      <c r="AD13" s="264"/>
      <c r="AE13" s="264"/>
      <c r="AF13" s="264"/>
      <c r="AG13" s="264"/>
    </row>
    <row r="14" spans="2:35" ht="12.75" customHeight="1" x14ac:dyDescent="0.2">
      <c r="C14" s="745"/>
      <c r="D14" s="745"/>
      <c r="E14" s="745"/>
      <c r="F14" s="745"/>
      <c r="G14" s="745"/>
      <c r="H14" s="745"/>
      <c r="I14" s="745"/>
      <c r="J14" s="745"/>
      <c r="Q14" s="270"/>
      <c r="R14" s="270"/>
      <c r="S14" s="270"/>
      <c r="T14" s="270"/>
      <c r="U14" s="270"/>
      <c r="V14" s="270"/>
      <c r="W14" s="270"/>
      <c r="X14" s="270"/>
      <c r="AC14" s="257"/>
      <c r="AD14" s="264"/>
      <c r="AE14" s="264"/>
      <c r="AF14" s="264"/>
      <c r="AG14" s="264"/>
    </row>
    <row r="15" spans="2:35" ht="12.75" customHeight="1" x14ac:dyDescent="0.2">
      <c r="C15" s="745"/>
      <c r="D15" s="745"/>
      <c r="E15" s="745"/>
      <c r="F15" s="745"/>
      <c r="G15" s="745"/>
      <c r="H15" s="745"/>
      <c r="I15" s="745"/>
      <c r="J15" s="745"/>
      <c r="Q15" s="270"/>
      <c r="R15" s="270"/>
      <c r="S15" s="270"/>
      <c r="T15" s="270"/>
      <c r="U15" s="270"/>
      <c r="V15" s="270"/>
      <c r="W15" s="270"/>
      <c r="X15" s="270"/>
      <c r="AC15" s="257"/>
      <c r="AD15" s="264"/>
      <c r="AE15" s="264"/>
      <c r="AF15" s="264"/>
      <c r="AG15" s="264"/>
    </row>
    <row r="16" spans="2:35" ht="12.75" customHeight="1" x14ac:dyDescent="0.2">
      <c r="C16" s="745"/>
      <c r="D16" s="745"/>
      <c r="E16" s="745"/>
      <c r="F16" s="745"/>
      <c r="G16" s="745"/>
      <c r="H16" s="745"/>
      <c r="I16" s="745"/>
      <c r="J16" s="745"/>
      <c r="Q16" s="270"/>
      <c r="R16" s="270"/>
      <c r="S16" s="270"/>
      <c r="T16" s="270"/>
      <c r="U16" s="270"/>
      <c r="V16" s="270"/>
      <c r="W16" s="270"/>
      <c r="X16" s="270"/>
      <c r="AC16" s="257"/>
      <c r="AD16" s="264"/>
      <c r="AE16" s="264"/>
      <c r="AF16" s="264"/>
      <c r="AG16" s="264"/>
    </row>
    <row r="17" spans="3:33" ht="14.1" customHeight="1" x14ac:dyDescent="0.2">
      <c r="C17" s="745"/>
      <c r="D17" s="745"/>
      <c r="E17" s="745"/>
      <c r="F17" s="745"/>
      <c r="G17" s="745"/>
      <c r="H17" s="745"/>
      <c r="I17" s="745"/>
      <c r="J17" s="745"/>
      <c r="Q17" s="270"/>
      <c r="R17" s="270"/>
      <c r="S17" s="270"/>
      <c r="T17" s="270"/>
      <c r="U17" s="270"/>
      <c r="V17" s="270"/>
      <c r="W17" s="270"/>
      <c r="X17" s="270"/>
      <c r="AC17" s="257"/>
      <c r="AD17" s="264"/>
      <c r="AE17" s="264"/>
      <c r="AF17" s="264"/>
      <c r="AG17" s="264"/>
    </row>
    <row r="18" spans="3:33" ht="18" customHeight="1" x14ac:dyDescent="0.2">
      <c r="C18" s="745"/>
      <c r="D18" s="745"/>
      <c r="E18" s="745"/>
      <c r="F18" s="745"/>
      <c r="G18" s="745"/>
      <c r="H18" s="745"/>
      <c r="I18" s="745"/>
      <c r="J18" s="745"/>
      <c r="AC18" s="257"/>
      <c r="AD18" s="264"/>
      <c r="AE18" s="264"/>
      <c r="AF18" s="264"/>
      <c r="AG18" s="264"/>
    </row>
    <row r="19" spans="3:33" ht="17.25" customHeight="1" x14ac:dyDescent="0.2">
      <c r="C19" s="264"/>
      <c r="D19" s="277"/>
      <c r="E19" s="277"/>
      <c r="F19" s="277"/>
      <c r="G19" s="277"/>
      <c r="H19" s="277"/>
      <c r="I19" s="277"/>
      <c r="Q19" s="252"/>
    </row>
    <row r="20" spans="3:33" ht="20.45" customHeight="1" x14ac:dyDescent="0.2">
      <c r="C20" s="281"/>
      <c r="Q20" s="282"/>
      <c r="R20" s="282"/>
      <c r="S20" s="282"/>
      <c r="T20" s="282"/>
      <c r="U20" s="282"/>
      <c r="V20" s="282"/>
      <c r="W20" s="282"/>
      <c r="X20" s="282"/>
      <c r="AC20" s="257"/>
      <c r="AD20" s="264"/>
      <c r="AE20" s="264"/>
      <c r="AF20" s="264"/>
      <c r="AG20" s="264"/>
    </row>
    <row r="21" spans="3:33" ht="33.6" customHeight="1" x14ac:dyDescent="0.2">
      <c r="C21" s="812"/>
      <c r="D21" s="810"/>
      <c r="E21" s="810"/>
      <c r="F21" s="810"/>
      <c r="G21" s="810"/>
      <c r="H21" s="810"/>
      <c r="I21" s="810"/>
      <c r="J21" s="810"/>
      <c r="Q21" s="386"/>
      <c r="R21" s="386"/>
      <c r="S21" s="386"/>
      <c r="T21" s="386"/>
      <c r="U21" s="386"/>
      <c r="V21" s="386"/>
      <c r="W21" s="386"/>
      <c r="X21" s="386"/>
      <c r="AC21" s="257"/>
      <c r="AD21" s="264"/>
      <c r="AE21" s="264"/>
      <c r="AF21" s="264"/>
      <c r="AG21" s="264"/>
    </row>
    <row r="22" spans="3:33" ht="17.25" customHeight="1" x14ac:dyDescent="0.2">
      <c r="C22" s="264"/>
      <c r="D22" s="277"/>
      <c r="E22" s="277"/>
      <c r="F22" s="277"/>
      <c r="G22" s="277"/>
      <c r="H22" s="277"/>
      <c r="I22" s="277"/>
    </row>
    <row r="23" spans="3:33" ht="27.75" customHeight="1" x14ac:dyDescent="0.2">
      <c r="C23" s="832"/>
      <c r="D23" s="832"/>
      <c r="E23" s="832"/>
      <c r="F23" s="832"/>
      <c r="H23" s="812"/>
      <c r="I23" s="812"/>
      <c r="J23" s="812"/>
    </row>
    <row r="24" spans="3:33" ht="19.5" customHeight="1" x14ac:dyDescent="0.2">
      <c r="C24" s="830"/>
      <c r="D24" s="830"/>
      <c r="E24" s="830"/>
      <c r="F24" s="830"/>
      <c r="H24" s="812"/>
      <c r="I24" s="812"/>
      <c r="J24" s="812"/>
    </row>
    <row r="25" spans="3:33" ht="12.75" customHeight="1" x14ac:dyDescent="0.2"/>
    <row r="26" spans="3:33" ht="27.75" customHeight="1" x14ac:dyDescent="0.2">
      <c r="C26" s="832"/>
      <c r="D26" s="832"/>
      <c r="E26" s="832"/>
      <c r="F26" s="832"/>
    </row>
    <row r="27" spans="3:33" ht="19.5" customHeight="1" x14ac:dyDescent="0.2">
      <c r="C27" s="830"/>
      <c r="D27" s="830"/>
      <c r="E27" s="830"/>
      <c r="F27" s="830"/>
      <c r="Q27" s="387"/>
      <c r="R27" s="387"/>
      <c r="S27" s="387"/>
    </row>
    <row r="28" spans="3:33" ht="12.75" customHeight="1" x14ac:dyDescent="0.2">
      <c r="G28" s="253"/>
    </row>
    <row r="29" spans="3:33" ht="27.75" customHeight="1" x14ac:dyDescent="0.2">
      <c r="C29" s="832"/>
      <c r="D29" s="832"/>
      <c r="E29" s="832"/>
      <c r="F29" s="832"/>
      <c r="H29" s="812"/>
      <c r="I29" s="812"/>
    </row>
    <row r="30" spans="3:33" ht="19.5" customHeight="1" x14ac:dyDescent="0.2">
      <c r="C30" s="830"/>
      <c r="D30" s="830"/>
      <c r="E30" s="830"/>
      <c r="F30" s="830"/>
      <c r="H30" s="831"/>
      <c r="I30" s="831"/>
      <c r="Q30" s="387"/>
      <c r="R30" s="387"/>
      <c r="S30" s="387"/>
    </row>
    <row r="32" spans="3:33" x14ac:dyDescent="0.2">
      <c r="C32" s="812"/>
      <c r="D32" s="812"/>
      <c r="E32" s="812"/>
      <c r="F32" s="812"/>
      <c r="G32" s="812"/>
      <c r="H32" s="812"/>
      <c r="I32" s="812"/>
      <c r="J32" s="812"/>
      <c r="K32" s="812"/>
      <c r="L32" s="812"/>
      <c r="M32" s="388"/>
      <c r="N32" s="388"/>
      <c r="O32" s="388"/>
    </row>
    <row r="33" spans="3:44" x14ac:dyDescent="0.2">
      <c r="C33" s="829"/>
      <c r="D33" s="829"/>
      <c r="E33" s="829"/>
      <c r="F33" s="829"/>
      <c r="G33" s="829"/>
      <c r="H33" s="829"/>
      <c r="I33" s="829"/>
      <c r="J33" s="829"/>
      <c r="K33" s="829"/>
      <c r="L33" s="829"/>
      <c r="M33" s="389"/>
      <c r="N33" s="389"/>
      <c r="O33" s="389"/>
    </row>
    <row r="34" spans="3:44" ht="12.75" customHeight="1" x14ac:dyDescent="0.2">
      <c r="C34" s="284"/>
      <c r="D34" s="284"/>
      <c r="E34" s="284"/>
      <c r="F34" s="284"/>
      <c r="G34" s="284"/>
      <c r="H34" s="284"/>
      <c r="I34" s="284"/>
      <c r="J34" s="284"/>
      <c r="K34" s="284"/>
      <c r="L34" s="285"/>
    </row>
    <row r="35" spans="3:44" ht="27.75" customHeight="1" x14ac:dyDescent="0.2">
      <c r="C35" s="812"/>
      <c r="D35" s="812"/>
      <c r="E35" s="812"/>
      <c r="F35" s="812"/>
      <c r="G35" s="812"/>
      <c r="H35" s="812"/>
      <c r="I35" s="812"/>
      <c r="J35" s="812"/>
      <c r="K35" s="812"/>
      <c r="L35" s="812"/>
      <c r="M35" s="388"/>
      <c r="N35" s="388"/>
      <c r="O35" s="388"/>
    </row>
    <row r="36" spans="3:44" ht="25.5" customHeight="1" x14ac:dyDescent="0.2">
      <c r="C36" s="829"/>
      <c r="D36" s="829"/>
      <c r="E36" s="829"/>
      <c r="F36" s="829"/>
      <c r="G36" s="829"/>
      <c r="H36" s="829"/>
      <c r="I36" s="829"/>
      <c r="J36" s="829"/>
      <c r="K36" s="829"/>
      <c r="L36" s="829"/>
      <c r="M36" s="389"/>
      <c r="N36" s="389"/>
      <c r="O36" s="389"/>
      <c r="Q36" s="387"/>
      <c r="R36" s="387"/>
      <c r="S36" s="387"/>
      <c r="W36" s="253"/>
    </row>
    <row r="37" spans="3:44" ht="18.75" customHeight="1" x14ac:dyDescent="0.2">
      <c r="C37" s="264"/>
      <c r="D37" s="264"/>
      <c r="E37" s="264"/>
      <c r="F37" s="264"/>
      <c r="G37" s="264"/>
      <c r="H37" s="264"/>
      <c r="I37" s="264"/>
      <c r="J37" s="264"/>
      <c r="K37" s="264"/>
      <c r="L37" s="264"/>
      <c r="M37" s="264"/>
      <c r="N37" s="264"/>
      <c r="O37" s="264"/>
    </row>
    <row r="38" spans="3:44" ht="37.5" customHeight="1" x14ac:dyDescent="0.2">
      <c r="G38" s="792"/>
      <c r="H38" s="792"/>
      <c r="I38" s="792"/>
      <c r="J38" s="792"/>
      <c r="K38" s="792"/>
      <c r="L38" s="792"/>
      <c r="M38" s="264"/>
      <c r="N38" s="264"/>
      <c r="O38" s="264"/>
      <c r="Y38" s="286"/>
      <c r="Z38" s="287"/>
      <c r="AA38" s="287"/>
      <c r="AB38" s="287"/>
    </row>
    <row r="39" spans="3:44" ht="40.5" customHeight="1" x14ac:dyDescent="0.25">
      <c r="C39" s="751"/>
      <c r="D39" s="751"/>
      <c r="E39" s="751"/>
      <c r="F39" s="751"/>
      <c r="G39" s="792"/>
      <c r="H39" s="792"/>
      <c r="I39" s="792"/>
      <c r="J39" s="792"/>
      <c r="K39" s="792"/>
      <c r="L39" s="792"/>
      <c r="Q39" s="288"/>
      <c r="R39" s="288"/>
      <c r="S39" s="261"/>
      <c r="T39" s="261"/>
      <c r="U39" s="261"/>
    </row>
    <row r="40" spans="3:44" ht="96.75" customHeight="1" x14ac:dyDescent="0.2">
      <c r="C40" s="383"/>
      <c r="D40" s="793"/>
      <c r="E40" s="793"/>
      <c r="F40" s="824"/>
      <c r="G40" s="824"/>
      <c r="H40" s="824"/>
      <c r="I40" s="824"/>
      <c r="J40" s="825"/>
      <c r="K40" s="825"/>
      <c r="L40" s="825"/>
      <c r="M40" s="825"/>
      <c r="N40" s="264"/>
      <c r="O40" s="275"/>
      <c r="Q40" s="382"/>
      <c r="R40" s="270"/>
      <c r="S40" s="270"/>
      <c r="T40" s="270"/>
      <c r="U40" s="270"/>
      <c r="V40" s="270"/>
      <c r="W40" s="752"/>
      <c r="X40" s="752"/>
      <c r="Y40" s="812"/>
      <c r="Z40" s="752"/>
    </row>
    <row r="41" spans="3:44" ht="43.5" customHeight="1" x14ac:dyDescent="0.2">
      <c r="C41" s="383"/>
      <c r="D41" s="812"/>
      <c r="E41" s="812"/>
      <c r="F41" s="812"/>
      <c r="G41" s="812"/>
      <c r="H41" s="812"/>
      <c r="I41" s="812"/>
      <c r="J41" s="752"/>
      <c r="K41" s="752"/>
      <c r="L41" s="752"/>
      <c r="M41" s="752"/>
      <c r="N41" s="390"/>
      <c r="O41" s="390"/>
      <c r="Q41" s="382"/>
      <c r="R41" s="270"/>
      <c r="S41" s="270"/>
      <c r="T41" s="270"/>
      <c r="U41" s="270"/>
      <c r="V41" s="270"/>
      <c r="W41" s="826"/>
      <c r="X41" s="827"/>
      <c r="Y41" s="828"/>
      <c r="Z41" s="790"/>
      <c r="AA41" s="764"/>
      <c r="AB41" s="745"/>
      <c r="AC41" s="745"/>
      <c r="AD41" s="745"/>
      <c r="AE41" s="745"/>
      <c r="AF41" s="745"/>
      <c r="AG41" s="745"/>
      <c r="AH41" s="745"/>
      <c r="AI41" s="745"/>
      <c r="AJ41" s="745"/>
      <c r="AK41" s="745"/>
      <c r="AL41" s="745"/>
      <c r="AM41" s="745"/>
      <c r="AN41" s="745"/>
      <c r="AO41" s="745"/>
      <c r="AP41" s="745"/>
      <c r="AQ41" s="745"/>
      <c r="AR41" s="745"/>
    </row>
    <row r="42" spans="3:44" ht="42.75" customHeight="1" x14ac:dyDescent="0.2">
      <c r="C42" s="383"/>
      <c r="D42" s="812"/>
      <c r="E42" s="812"/>
      <c r="F42" s="812"/>
      <c r="G42" s="812"/>
      <c r="H42" s="812"/>
      <c r="I42" s="812"/>
      <c r="J42" s="752"/>
      <c r="K42" s="752"/>
      <c r="L42" s="752"/>
      <c r="M42" s="752"/>
      <c r="N42" s="390"/>
      <c r="O42" s="390"/>
      <c r="Q42" s="382"/>
      <c r="R42" s="270"/>
      <c r="S42" s="270"/>
      <c r="T42" s="270"/>
      <c r="U42" s="270"/>
      <c r="V42" s="270"/>
      <c r="W42" s="826"/>
      <c r="X42" s="827"/>
      <c r="Y42" s="828"/>
      <c r="Z42" s="790"/>
    </row>
    <row r="43" spans="3:44" ht="42.75" customHeight="1" x14ac:dyDescent="0.2">
      <c r="C43" s="383"/>
      <c r="D43" s="812"/>
      <c r="E43" s="812"/>
      <c r="F43" s="812"/>
      <c r="G43" s="812"/>
      <c r="H43" s="812"/>
      <c r="I43" s="812"/>
      <c r="J43" s="752"/>
      <c r="K43" s="752"/>
      <c r="L43" s="752"/>
      <c r="M43" s="752"/>
      <c r="N43" s="390"/>
      <c r="O43" s="390"/>
      <c r="Q43" s="382"/>
      <c r="R43" s="270"/>
      <c r="S43" s="270"/>
      <c r="T43" s="270"/>
      <c r="U43" s="270"/>
      <c r="V43" s="270"/>
      <c r="W43" s="826"/>
      <c r="X43" s="827"/>
      <c r="Y43" s="828"/>
      <c r="Z43" s="790"/>
    </row>
    <row r="44" spans="3:44" ht="42.75" customHeight="1" x14ac:dyDescent="0.2">
      <c r="C44" s="383"/>
      <c r="D44" s="812"/>
      <c r="E44" s="812"/>
      <c r="F44" s="812"/>
      <c r="G44" s="812"/>
      <c r="H44" s="812"/>
      <c r="I44" s="812"/>
      <c r="J44" s="752"/>
      <c r="K44" s="752"/>
      <c r="L44" s="752"/>
      <c r="M44" s="752"/>
      <c r="N44" s="390"/>
      <c r="O44" s="390"/>
      <c r="Q44" s="382"/>
      <c r="R44" s="270"/>
      <c r="S44" s="270"/>
      <c r="T44" s="270"/>
      <c r="U44" s="270"/>
      <c r="V44" s="270"/>
      <c r="W44" s="826"/>
      <c r="X44" s="827"/>
      <c r="Y44" s="828"/>
      <c r="Z44" s="790"/>
    </row>
    <row r="45" spans="3:44" ht="42.75" customHeight="1" x14ac:dyDescent="0.2">
      <c r="C45" s="383"/>
      <c r="D45" s="812"/>
      <c r="E45" s="812"/>
      <c r="F45" s="812"/>
      <c r="G45" s="812"/>
      <c r="H45" s="812"/>
      <c r="I45" s="812"/>
      <c r="J45" s="752"/>
      <c r="K45" s="752"/>
      <c r="L45" s="752"/>
      <c r="M45" s="752"/>
      <c r="N45" s="390"/>
      <c r="O45" s="390"/>
      <c r="Q45" s="382"/>
      <c r="R45" s="270"/>
      <c r="S45" s="270"/>
      <c r="T45" s="270"/>
      <c r="U45" s="270"/>
      <c r="V45" s="270"/>
      <c r="W45" s="826"/>
      <c r="X45" s="827"/>
      <c r="Y45" s="828"/>
      <c r="Z45" s="790"/>
    </row>
    <row r="46" spans="3:44" ht="42.75" customHeight="1" x14ac:dyDescent="0.2">
      <c r="C46" s="383"/>
      <c r="D46" s="812"/>
      <c r="E46" s="812"/>
      <c r="F46" s="812"/>
      <c r="G46" s="812"/>
      <c r="H46" s="812"/>
      <c r="I46" s="812"/>
      <c r="J46" s="752"/>
      <c r="K46" s="752"/>
      <c r="L46" s="752"/>
      <c r="M46" s="752"/>
      <c r="N46" s="390"/>
      <c r="O46" s="390"/>
      <c r="Q46" s="382"/>
      <c r="R46" s="270"/>
      <c r="S46" s="270"/>
      <c r="T46" s="270"/>
      <c r="U46" s="270"/>
      <c r="V46" s="270"/>
      <c r="W46" s="826"/>
      <c r="X46" s="827"/>
      <c r="Y46" s="828"/>
      <c r="Z46" s="790"/>
    </row>
    <row r="47" spans="3:44" ht="42.75" customHeight="1" x14ac:dyDescent="0.2">
      <c r="C47" s="383"/>
      <c r="D47" s="812"/>
      <c r="E47" s="812"/>
      <c r="F47" s="812"/>
      <c r="G47" s="812"/>
      <c r="H47" s="812"/>
      <c r="I47" s="812"/>
      <c r="J47" s="752"/>
      <c r="K47" s="752"/>
      <c r="L47" s="752"/>
      <c r="M47" s="752"/>
      <c r="N47" s="390"/>
      <c r="O47" s="390"/>
      <c r="Q47" s="382"/>
      <c r="R47" s="270"/>
      <c r="S47" s="270"/>
      <c r="T47" s="270"/>
      <c r="U47" s="270"/>
      <c r="V47" s="270"/>
      <c r="W47" s="826"/>
      <c r="X47" s="827"/>
      <c r="Y47" s="828"/>
      <c r="Z47" s="790"/>
    </row>
    <row r="48" spans="3:44" ht="42.75" customHeight="1" x14ac:dyDescent="0.2">
      <c r="C48" s="383"/>
      <c r="D48" s="812"/>
      <c r="E48" s="812"/>
      <c r="F48" s="812"/>
      <c r="G48" s="812"/>
      <c r="H48" s="812"/>
      <c r="I48" s="812"/>
      <c r="J48" s="752"/>
      <c r="K48" s="752"/>
      <c r="L48" s="752"/>
      <c r="M48" s="752"/>
      <c r="N48" s="390"/>
      <c r="O48" s="390"/>
      <c r="Q48" s="382"/>
      <c r="R48" s="270"/>
      <c r="S48" s="270"/>
      <c r="T48" s="270"/>
      <c r="U48" s="270"/>
      <c r="V48" s="270"/>
      <c r="W48" s="826"/>
      <c r="X48" s="827"/>
      <c r="Y48" s="828"/>
      <c r="Z48" s="790"/>
    </row>
    <row r="49" spans="2:28" ht="42.75" customHeight="1" x14ac:dyDescent="0.2">
      <c r="C49" s="383"/>
      <c r="D49" s="812"/>
      <c r="E49" s="812"/>
      <c r="F49" s="812"/>
      <c r="G49" s="812"/>
      <c r="H49" s="812"/>
      <c r="I49" s="812"/>
      <c r="J49" s="752"/>
      <c r="K49" s="752"/>
      <c r="L49" s="752"/>
      <c r="M49" s="752"/>
      <c r="N49" s="390"/>
      <c r="O49" s="390"/>
      <c r="Q49" s="382"/>
      <c r="R49" s="270"/>
      <c r="S49" s="270"/>
      <c r="T49" s="270"/>
      <c r="U49" s="270"/>
      <c r="V49" s="270"/>
      <c r="W49" s="826"/>
      <c r="X49" s="827"/>
      <c r="Y49" s="828"/>
      <c r="Z49" s="790"/>
    </row>
    <row r="50" spans="2:28" ht="42.75" customHeight="1" x14ac:dyDescent="0.2">
      <c r="C50" s="383"/>
      <c r="D50" s="812"/>
      <c r="E50" s="812"/>
      <c r="F50" s="812"/>
      <c r="G50" s="812"/>
      <c r="H50" s="812"/>
      <c r="I50" s="812"/>
      <c r="J50" s="752"/>
      <c r="K50" s="752"/>
      <c r="L50" s="752"/>
      <c r="M50" s="752"/>
      <c r="N50" s="390"/>
      <c r="O50" s="390"/>
      <c r="Q50" s="382"/>
      <c r="R50" s="270"/>
      <c r="S50" s="270"/>
      <c r="T50" s="270"/>
      <c r="U50" s="270"/>
      <c r="V50" s="270"/>
      <c r="W50" s="826"/>
      <c r="X50" s="827"/>
      <c r="Y50" s="828"/>
      <c r="Z50" s="790"/>
    </row>
    <row r="51" spans="2:28" x14ac:dyDescent="0.2">
      <c r="D51" s="257"/>
      <c r="I51" s="255"/>
      <c r="Q51" s="391"/>
      <c r="R51" s="387"/>
      <c r="S51" s="387"/>
      <c r="AA51" s="287"/>
      <c r="AB51" s="287"/>
    </row>
    <row r="52" spans="2:28" ht="30.75" customHeight="1" x14ac:dyDescent="0.2">
      <c r="C52" s="295"/>
      <c r="D52" s="296"/>
      <c r="E52" s="296"/>
      <c r="F52" s="296"/>
      <c r="Q52" s="387"/>
      <c r="R52" s="387"/>
      <c r="S52" s="387"/>
      <c r="V52" s="287"/>
      <c r="W52" s="287"/>
      <c r="X52" s="297"/>
      <c r="Y52" s="823"/>
      <c r="Z52" s="783"/>
      <c r="AA52" s="287"/>
      <c r="AB52" s="287"/>
    </row>
    <row r="53" spans="2:28" x14ac:dyDescent="0.2">
      <c r="D53" s="257"/>
      <c r="I53" s="255"/>
      <c r="Q53" s="387"/>
      <c r="R53" s="387"/>
      <c r="S53" s="387"/>
      <c r="AA53" s="287"/>
      <c r="AB53" s="287"/>
    </row>
    <row r="54" spans="2:28" ht="15.75" x14ac:dyDescent="0.2">
      <c r="B54" s="298"/>
      <c r="C54" s="784"/>
      <c r="D54" s="784"/>
      <c r="E54" s="784"/>
      <c r="F54" s="784"/>
      <c r="G54" s="784"/>
      <c r="K54" s="287"/>
      <c r="Q54" s="287"/>
      <c r="R54" s="287"/>
      <c r="S54" s="287"/>
      <c r="T54" s="287"/>
      <c r="U54" s="287"/>
      <c r="W54" s="299"/>
      <c r="AA54" s="287"/>
      <c r="AB54" s="287"/>
    </row>
    <row r="55" spans="2:28" x14ac:dyDescent="0.2">
      <c r="B55" s="298"/>
      <c r="C55" s="287"/>
      <c r="D55" s="287"/>
      <c r="E55" s="287"/>
      <c r="F55" s="287"/>
      <c r="G55" s="287"/>
      <c r="H55" s="287"/>
      <c r="I55" s="287"/>
      <c r="J55" s="287"/>
      <c r="K55" s="287"/>
      <c r="Q55" s="287"/>
      <c r="R55" s="287"/>
      <c r="S55" s="287"/>
      <c r="T55" s="287"/>
      <c r="U55" s="287"/>
      <c r="V55" s="779"/>
      <c r="W55" s="778"/>
      <c r="X55" s="778"/>
      <c r="Y55" s="300"/>
      <c r="Z55" s="392"/>
      <c r="AA55" s="287"/>
      <c r="AB55" s="287"/>
    </row>
    <row r="56" spans="2:28" x14ac:dyDescent="0.2">
      <c r="B56" s="298"/>
      <c r="C56" s="824"/>
      <c r="D56" s="824"/>
      <c r="E56" s="824"/>
      <c r="F56" s="393"/>
      <c r="G56" s="825"/>
      <c r="H56" s="825"/>
      <c r="I56" s="825"/>
      <c r="J56" s="825"/>
      <c r="K56" s="825"/>
      <c r="L56" s="825"/>
      <c r="M56" s="825"/>
      <c r="N56" s="275"/>
      <c r="O56" s="275"/>
      <c r="Q56" s="382"/>
      <c r="R56" s="270"/>
      <c r="S56" s="270"/>
      <c r="T56" s="270"/>
      <c r="U56" s="270"/>
      <c r="V56" s="270"/>
      <c r="W56" s="752"/>
      <c r="X56" s="752"/>
      <c r="Y56" s="812"/>
      <c r="Z56" s="752"/>
      <c r="AA56" s="287"/>
      <c r="AB56" s="287"/>
    </row>
    <row r="57" spans="2:28" x14ac:dyDescent="0.2">
      <c r="B57" s="298"/>
      <c r="C57" s="812"/>
      <c r="D57" s="812"/>
      <c r="E57" s="812"/>
      <c r="F57" s="388"/>
      <c r="G57" s="812"/>
      <c r="H57" s="812"/>
      <c r="I57" s="812"/>
      <c r="J57" s="812"/>
      <c r="K57" s="812"/>
      <c r="L57" s="812"/>
      <c r="M57" s="812"/>
      <c r="N57" s="390"/>
      <c r="O57" s="390"/>
      <c r="Q57" s="382"/>
      <c r="R57" s="270"/>
      <c r="S57" s="270"/>
      <c r="T57" s="270"/>
      <c r="U57" s="270"/>
      <c r="V57" s="270"/>
      <c r="W57" s="821"/>
      <c r="X57" s="777"/>
      <c r="Y57" s="822"/>
      <c r="Z57" s="777"/>
      <c r="AA57" s="287"/>
      <c r="AB57" s="287"/>
    </row>
    <row r="58" spans="2:28" x14ac:dyDescent="0.2">
      <c r="B58" s="298"/>
      <c r="C58" s="304"/>
      <c r="D58" s="304"/>
      <c r="E58" s="304"/>
      <c r="F58" s="287"/>
      <c r="G58" s="304"/>
      <c r="H58" s="304"/>
      <c r="I58" s="304"/>
      <c r="J58" s="304"/>
      <c r="K58" s="304"/>
      <c r="L58" s="284"/>
      <c r="M58" s="284"/>
      <c r="Q58" s="305"/>
      <c r="R58" s="287"/>
      <c r="S58" s="287"/>
      <c r="T58" s="287"/>
      <c r="U58" s="287"/>
      <c r="V58" s="779"/>
      <c r="W58" s="778"/>
      <c r="X58" s="778"/>
      <c r="Y58" s="300"/>
      <c r="Z58" s="392"/>
      <c r="AA58" s="287"/>
      <c r="AB58" s="287"/>
    </row>
    <row r="59" spans="2:28" x14ac:dyDescent="0.2">
      <c r="B59" s="298"/>
      <c r="C59" s="812"/>
      <c r="D59" s="812"/>
      <c r="E59" s="812"/>
      <c r="F59" s="388"/>
      <c r="G59" s="812"/>
      <c r="H59" s="812"/>
      <c r="I59" s="812"/>
      <c r="J59" s="812"/>
      <c r="K59" s="812"/>
      <c r="L59" s="812"/>
      <c r="M59" s="812"/>
      <c r="N59" s="390"/>
      <c r="O59" s="390"/>
      <c r="Q59" s="382"/>
      <c r="R59" s="270"/>
      <c r="S59" s="270"/>
      <c r="T59" s="270"/>
      <c r="U59" s="270"/>
      <c r="V59" s="270"/>
      <c r="W59" s="821"/>
      <c r="X59" s="777"/>
      <c r="Y59" s="822"/>
      <c r="Z59" s="777"/>
      <c r="AA59" s="287"/>
      <c r="AB59" s="287"/>
    </row>
    <row r="60" spans="2:28" x14ac:dyDescent="0.2">
      <c r="B60" s="298"/>
      <c r="C60" s="304"/>
      <c r="D60" s="304"/>
      <c r="E60" s="304"/>
      <c r="F60" s="287"/>
      <c r="G60" s="304"/>
      <c r="H60" s="304"/>
      <c r="I60" s="304"/>
      <c r="J60" s="304"/>
      <c r="K60" s="304"/>
      <c r="L60" s="284"/>
      <c r="M60" s="284"/>
      <c r="Q60" s="287"/>
      <c r="R60" s="287"/>
      <c r="S60" s="287"/>
      <c r="T60" s="287"/>
      <c r="U60" s="287"/>
      <c r="V60" s="779"/>
      <c r="W60" s="778"/>
      <c r="X60" s="778"/>
      <c r="Y60" s="300"/>
      <c r="Z60" s="392"/>
      <c r="AA60" s="287"/>
      <c r="AB60" s="287"/>
    </row>
    <row r="61" spans="2:28" x14ac:dyDescent="0.2">
      <c r="B61" s="298"/>
      <c r="C61" s="812"/>
      <c r="D61" s="812"/>
      <c r="E61" s="812"/>
      <c r="F61" s="388"/>
      <c r="G61" s="812"/>
      <c r="H61" s="812"/>
      <c r="I61" s="812"/>
      <c r="J61" s="812"/>
      <c r="K61" s="812"/>
      <c r="L61" s="812"/>
      <c r="M61" s="812"/>
      <c r="N61" s="390"/>
      <c r="O61" s="390"/>
      <c r="Q61" s="382"/>
      <c r="R61" s="270"/>
      <c r="S61" s="270"/>
      <c r="T61" s="270"/>
      <c r="U61" s="270"/>
      <c r="V61" s="270"/>
      <c r="W61" s="821"/>
      <c r="X61" s="777"/>
      <c r="Y61" s="822"/>
      <c r="Z61" s="777"/>
      <c r="AA61" s="287"/>
      <c r="AB61" s="287"/>
    </row>
    <row r="62" spans="2:28" x14ac:dyDescent="0.2">
      <c r="B62" s="298"/>
      <c r="C62" s="304"/>
      <c r="D62" s="304"/>
      <c r="E62" s="304"/>
      <c r="F62" s="287"/>
      <c r="G62" s="304"/>
      <c r="H62" s="304"/>
      <c r="I62" s="304"/>
      <c r="J62" s="304"/>
      <c r="K62" s="304"/>
      <c r="L62" s="284"/>
      <c r="M62" s="284"/>
      <c r="Q62" s="287"/>
      <c r="R62" s="287"/>
      <c r="S62" s="287"/>
      <c r="T62" s="287"/>
      <c r="U62" s="287"/>
      <c r="V62" s="779"/>
      <c r="W62" s="778"/>
      <c r="X62" s="778"/>
      <c r="Y62" s="300"/>
      <c r="Z62" s="392"/>
      <c r="AA62" s="287"/>
      <c r="AB62" s="287"/>
    </row>
    <row r="63" spans="2:28" x14ac:dyDescent="0.2">
      <c r="B63" s="298"/>
      <c r="C63" s="812"/>
      <c r="D63" s="812"/>
      <c r="E63" s="812"/>
      <c r="F63" s="388"/>
      <c r="G63" s="812"/>
      <c r="H63" s="812"/>
      <c r="I63" s="812"/>
      <c r="J63" s="812"/>
      <c r="K63" s="812"/>
      <c r="L63" s="812"/>
      <c r="M63" s="812"/>
      <c r="N63" s="390"/>
      <c r="O63" s="390"/>
      <c r="Q63" s="382"/>
      <c r="R63" s="270"/>
      <c r="S63" s="270"/>
      <c r="T63" s="270"/>
      <c r="U63" s="270"/>
      <c r="V63" s="270"/>
      <c r="W63" s="821"/>
      <c r="X63" s="777"/>
      <c r="Y63" s="822"/>
      <c r="Z63" s="777"/>
      <c r="AA63" s="287"/>
      <c r="AB63" s="287"/>
    </row>
    <row r="64" spans="2:28" x14ac:dyDescent="0.2">
      <c r="B64" s="298"/>
      <c r="C64" s="304"/>
      <c r="D64" s="304"/>
      <c r="E64" s="304"/>
      <c r="F64" s="287"/>
      <c r="G64" s="304"/>
      <c r="H64" s="304"/>
      <c r="I64" s="304"/>
      <c r="J64" s="304"/>
      <c r="K64" s="304"/>
      <c r="L64" s="284"/>
      <c r="M64" s="284"/>
      <c r="Q64" s="287"/>
      <c r="R64" s="287"/>
      <c r="S64" s="287"/>
      <c r="T64" s="287"/>
      <c r="U64" s="287"/>
      <c r="V64" s="780"/>
      <c r="W64" s="781"/>
      <c r="X64" s="781"/>
      <c r="Y64" s="300"/>
      <c r="Z64" s="392"/>
      <c r="AA64" s="287"/>
      <c r="AB64" s="287"/>
    </row>
    <row r="65" spans="2:29" x14ac:dyDescent="0.2">
      <c r="B65" s="298"/>
      <c r="C65" s="812"/>
      <c r="D65" s="812"/>
      <c r="E65" s="812"/>
      <c r="F65" s="388"/>
      <c r="G65" s="812"/>
      <c r="H65" s="812"/>
      <c r="I65" s="812"/>
      <c r="J65" s="812"/>
      <c r="K65" s="812"/>
      <c r="L65" s="812"/>
      <c r="M65" s="812"/>
      <c r="N65" s="390"/>
      <c r="O65" s="390"/>
      <c r="Q65" s="382"/>
      <c r="R65" s="270"/>
      <c r="S65" s="270"/>
      <c r="T65" s="270"/>
      <c r="U65" s="270"/>
      <c r="V65" s="270"/>
      <c r="W65" s="821"/>
      <c r="X65" s="777"/>
      <c r="Y65" s="822"/>
      <c r="Z65" s="777"/>
      <c r="AA65" s="287"/>
      <c r="AB65" s="287"/>
    </row>
    <row r="66" spans="2:29" x14ac:dyDescent="0.2">
      <c r="B66" s="298"/>
      <c r="C66" s="304"/>
      <c r="D66" s="304"/>
      <c r="E66" s="304"/>
      <c r="F66" s="287"/>
      <c r="G66" s="304"/>
      <c r="H66" s="304"/>
      <c r="I66" s="304"/>
      <c r="J66" s="304"/>
      <c r="K66" s="304"/>
      <c r="L66" s="284"/>
      <c r="M66" s="284"/>
      <c r="Q66" s="287"/>
      <c r="R66" s="287"/>
      <c r="S66" s="287"/>
      <c r="T66" s="287"/>
      <c r="U66" s="287"/>
      <c r="V66" s="779"/>
      <c r="W66" s="778"/>
      <c r="X66" s="778"/>
      <c r="Y66" s="300"/>
      <c r="Z66" s="392"/>
      <c r="AA66" s="287"/>
      <c r="AB66" s="287"/>
    </row>
    <row r="67" spans="2:29" x14ac:dyDescent="0.2">
      <c r="B67" s="298"/>
      <c r="C67" s="812"/>
      <c r="D67" s="812"/>
      <c r="E67" s="812"/>
      <c r="F67" s="388"/>
      <c r="G67" s="812"/>
      <c r="H67" s="812"/>
      <c r="I67" s="812"/>
      <c r="J67" s="812"/>
      <c r="K67" s="812"/>
      <c r="L67" s="812"/>
      <c r="M67" s="812"/>
      <c r="N67" s="390"/>
      <c r="O67" s="390"/>
      <c r="Q67" s="382"/>
      <c r="R67" s="270"/>
      <c r="S67" s="270"/>
      <c r="T67" s="270"/>
      <c r="U67" s="270"/>
      <c r="V67" s="270"/>
      <c r="W67" s="821"/>
      <c r="X67" s="777"/>
      <c r="Y67" s="822"/>
      <c r="Z67" s="777"/>
      <c r="AA67" s="287"/>
      <c r="AB67" s="287"/>
    </row>
    <row r="68" spans="2:29" x14ac:dyDescent="0.2">
      <c r="B68" s="298"/>
      <c r="C68" s="304"/>
      <c r="D68" s="304"/>
      <c r="E68" s="304"/>
      <c r="F68" s="287"/>
      <c r="G68" s="304"/>
      <c r="H68" s="304"/>
      <c r="I68" s="304"/>
      <c r="J68" s="304"/>
      <c r="K68" s="304"/>
      <c r="L68" s="284"/>
      <c r="M68" s="284"/>
      <c r="Q68" s="287"/>
      <c r="R68" s="287"/>
      <c r="S68" s="287"/>
      <c r="T68" s="287"/>
      <c r="U68" s="287"/>
      <c r="V68" s="779"/>
      <c r="W68" s="778"/>
      <c r="X68" s="778"/>
      <c r="Y68" s="300"/>
      <c r="Z68" s="392"/>
      <c r="AA68" s="287"/>
      <c r="AB68" s="287"/>
    </row>
    <row r="69" spans="2:29" x14ac:dyDescent="0.2">
      <c r="B69" s="298"/>
      <c r="C69" s="812"/>
      <c r="D69" s="812"/>
      <c r="E69" s="812"/>
      <c r="F69" s="388"/>
      <c r="G69" s="812"/>
      <c r="H69" s="812"/>
      <c r="I69" s="812"/>
      <c r="J69" s="812"/>
      <c r="K69" s="812"/>
      <c r="L69" s="812"/>
      <c r="M69" s="812"/>
      <c r="N69" s="390"/>
      <c r="O69" s="390"/>
      <c r="Q69" s="382"/>
      <c r="R69" s="270"/>
      <c r="S69" s="270"/>
      <c r="T69" s="270"/>
      <c r="U69" s="270"/>
      <c r="V69" s="270"/>
      <c r="W69" s="821"/>
      <c r="X69" s="777"/>
      <c r="Y69" s="822"/>
      <c r="Z69" s="777"/>
      <c r="AA69" s="287"/>
      <c r="AB69" s="287"/>
    </row>
    <row r="70" spans="2:29" x14ac:dyDescent="0.2">
      <c r="B70" s="298"/>
      <c r="C70" s="287"/>
      <c r="D70" s="287"/>
      <c r="E70" s="287"/>
      <c r="F70" s="287"/>
      <c r="G70" s="287"/>
      <c r="H70" s="287"/>
      <c r="I70" s="287"/>
      <c r="J70" s="287"/>
      <c r="K70" s="287"/>
      <c r="Q70" s="287"/>
      <c r="R70" s="287"/>
      <c r="S70" s="287"/>
      <c r="T70" s="306"/>
      <c r="U70" s="306"/>
      <c r="V70" s="778"/>
      <c r="W70" s="778"/>
      <c r="X70" s="778"/>
      <c r="Y70" s="300"/>
      <c r="Z70" s="394"/>
      <c r="AA70" s="306"/>
      <c r="AB70" s="287"/>
    </row>
    <row r="71" spans="2:29" x14ac:dyDescent="0.2">
      <c r="B71" s="298"/>
      <c r="C71" s="287"/>
      <c r="D71" s="287"/>
      <c r="E71" s="287"/>
      <c r="F71" s="287"/>
      <c r="G71" s="287"/>
      <c r="H71" s="287"/>
      <c r="I71" s="287"/>
      <c r="J71" s="287"/>
      <c r="K71" s="287"/>
      <c r="Q71" s="287"/>
      <c r="R71" s="287"/>
      <c r="S71" s="287"/>
      <c r="T71" s="306"/>
      <c r="U71" s="306"/>
      <c r="X71" s="297"/>
      <c r="Y71" s="820"/>
      <c r="Z71" s="820"/>
      <c r="AA71" s="306"/>
      <c r="AB71" s="287"/>
    </row>
    <row r="72" spans="2:29" x14ac:dyDescent="0.2">
      <c r="B72" s="298"/>
      <c r="C72" s="287"/>
      <c r="D72" s="287"/>
      <c r="E72" s="287"/>
      <c r="F72" s="287"/>
      <c r="G72" s="287"/>
      <c r="H72" s="287"/>
      <c r="I72" s="287"/>
      <c r="J72" s="287"/>
      <c r="K72" s="287"/>
      <c r="Q72" s="287"/>
      <c r="R72" s="287"/>
      <c r="S72" s="287"/>
      <c r="T72" s="306"/>
      <c r="U72" s="306"/>
      <c r="Y72" s="300"/>
      <c r="Z72" s="394"/>
      <c r="AA72" s="306"/>
      <c r="AB72" s="287"/>
    </row>
    <row r="73" spans="2:29" ht="32.25" customHeight="1" x14ac:dyDescent="0.2">
      <c r="B73" s="298"/>
      <c r="C73" s="287"/>
      <c r="D73" s="287"/>
      <c r="E73" s="287"/>
      <c r="F73" s="287"/>
      <c r="G73" s="287"/>
      <c r="H73" s="287"/>
      <c r="I73" s="287"/>
      <c r="J73" s="287"/>
      <c r="K73" s="287"/>
      <c r="Q73" s="287"/>
      <c r="R73" s="287"/>
      <c r="S73" s="287"/>
      <c r="T73" s="306"/>
      <c r="U73" s="306"/>
      <c r="X73" s="300"/>
      <c r="Y73" s="820"/>
      <c r="Z73" s="820"/>
      <c r="AA73" s="306"/>
      <c r="AB73" s="287"/>
    </row>
    <row r="74" spans="2:29" ht="32.25" customHeight="1" x14ac:dyDescent="0.2">
      <c r="B74" s="298"/>
      <c r="C74" s="287"/>
      <c r="D74" s="287"/>
      <c r="E74" s="287"/>
      <c r="F74" s="287"/>
      <c r="G74" s="287"/>
      <c r="H74" s="287"/>
      <c r="I74" s="287"/>
      <c r="J74" s="287"/>
      <c r="K74" s="287"/>
      <c r="Q74" s="287"/>
      <c r="R74" s="287"/>
      <c r="S74" s="287"/>
      <c r="T74" s="306"/>
      <c r="U74" s="306"/>
      <c r="AA74" s="306"/>
      <c r="AB74" s="287"/>
    </row>
    <row r="75" spans="2:29" ht="19.5" customHeight="1" x14ac:dyDescent="0.2">
      <c r="C75" s="308"/>
      <c r="G75" s="253"/>
      <c r="L75" s="308"/>
      <c r="O75" s="253"/>
    </row>
    <row r="76" spans="2:29" ht="28.5" customHeight="1" x14ac:dyDescent="0.2">
      <c r="B76" s="298"/>
      <c r="C76" s="767"/>
      <c r="D76" s="767"/>
      <c r="E76" s="767"/>
      <c r="F76" s="767"/>
      <c r="G76" s="767"/>
      <c r="H76" s="767"/>
      <c r="I76" s="767"/>
      <c r="J76" s="767"/>
      <c r="K76" s="767"/>
      <c r="N76" s="253"/>
      <c r="O76" s="284"/>
      <c r="Q76" s="287"/>
      <c r="R76" s="287"/>
      <c r="S76" s="287"/>
      <c r="T76" s="306"/>
      <c r="U76" s="306"/>
      <c r="V76" s="306"/>
      <c r="W76" s="306"/>
      <c r="X76" s="306"/>
      <c r="Y76" s="300"/>
      <c r="Z76" s="394"/>
      <c r="AA76" s="306"/>
      <c r="AB76" s="287"/>
    </row>
    <row r="77" spans="2:29" ht="24.75" hidden="1" customHeight="1" x14ac:dyDescent="0.2">
      <c r="B77" s="309"/>
      <c r="C77" s="747"/>
      <c r="D77" s="747"/>
      <c r="E77" s="747"/>
      <c r="F77" s="747"/>
      <c r="G77" s="747"/>
      <c r="H77" s="747"/>
      <c r="I77" s="747"/>
      <c r="J77" s="747"/>
      <c r="K77" s="747"/>
      <c r="L77" s="253"/>
      <c r="M77" s="284"/>
      <c r="N77" s="284"/>
      <c r="O77" s="284"/>
      <c r="Q77" s="287"/>
      <c r="R77" s="287"/>
      <c r="S77" s="287"/>
      <c r="T77" s="287"/>
      <c r="U77" s="287"/>
      <c r="V77" s="287"/>
      <c r="W77" s="287"/>
      <c r="X77" s="287"/>
      <c r="Y77" s="300"/>
      <c r="Z77" s="392"/>
      <c r="AA77" s="287"/>
      <c r="AB77" s="287"/>
    </row>
    <row r="78" spans="2:29" ht="17.25" customHeight="1" x14ac:dyDescent="0.2">
      <c r="B78" s="298">
        <v>1</v>
      </c>
      <c r="C78" s="310"/>
      <c r="D78" s="310"/>
      <c r="E78" s="310"/>
      <c r="F78" s="310"/>
      <c r="G78" s="275"/>
      <c r="H78" s="310"/>
      <c r="I78" s="310"/>
      <c r="J78" s="310"/>
      <c r="K78" s="287"/>
      <c r="Q78" s="287"/>
      <c r="R78" s="287"/>
      <c r="S78" s="287"/>
      <c r="T78" s="287"/>
      <c r="U78" s="287"/>
      <c r="W78" s="287"/>
      <c r="X78" s="287"/>
      <c r="Y78" s="300"/>
      <c r="Z78" s="392"/>
      <c r="AA78" s="287"/>
      <c r="AB78" s="287"/>
    </row>
    <row r="79" spans="2:29" ht="17.25" customHeight="1" x14ac:dyDescent="0.2">
      <c r="B79" s="298">
        <v>1</v>
      </c>
      <c r="F79" s="769"/>
      <c r="G79" s="769"/>
      <c r="H79" s="769"/>
      <c r="I79" s="769"/>
      <c r="J79" s="769"/>
      <c r="K79" s="287"/>
      <c r="L79" s="253"/>
      <c r="Q79" s="287"/>
      <c r="R79" s="287"/>
      <c r="S79" s="287"/>
      <c r="T79" s="287"/>
      <c r="U79" s="287"/>
      <c r="V79" s="287"/>
      <c r="W79" s="287"/>
      <c r="X79" s="287"/>
      <c r="Y79" s="300"/>
      <c r="Z79" s="392"/>
      <c r="AB79" s="287"/>
      <c r="AC79" s="287"/>
    </row>
    <row r="80" spans="2:29" ht="8.25" customHeight="1" x14ac:dyDescent="0.2">
      <c r="B80" s="298">
        <v>1</v>
      </c>
      <c r="K80" s="287"/>
      <c r="Q80" s="287"/>
      <c r="R80" s="287"/>
      <c r="S80" s="287"/>
      <c r="T80" s="287"/>
      <c r="U80" s="287"/>
      <c r="V80" s="287"/>
      <c r="W80" s="287"/>
      <c r="X80" s="287"/>
      <c r="Y80" s="300"/>
      <c r="Z80" s="392"/>
      <c r="AB80" s="287"/>
      <c r="AC80" s="287"/>
    </row>
    <row r="81" spans="2:35" ht="27.75" customHeight="1" x14ac:dyDescent="0.2">
      <c r="B81" s="298">
        <v>1</v>
      </c>
      <c r="C81" s="770"/>
      <c r="D81" s="747"/>
      <c r="E81" s="747"/>
      <c r="M81" s="771"/>
      <c r="N81" s="752"/>
      <c r="O81" s="752"/>
      <c r="Q81" s="287"/>
      <c r="R81" s="287"/>
      <c r="S81" s="287"/>
      <c r="T81" s="287"/>
      <c r="U81" s="287"/>
      <c r="V81" s="287"/>
      <c r="W81" s="287"/>
      <c r="X81" s="287"/>
      <c r="Y81" s="300"/>
      <c r="Z81" s="392"/>
      <c r="AA81" s="287"/>
      <c r="AB81" s="287"/>
    </row>
    <row r="82" spans="2:35" ht="33.75" customHeight="1" x14ac:dyDescent="0.2">
      <c r="B82" s="298">
        <v>1</v>
      </c>
      <c r="C82" s="771"/>
      <c r="D82" s="752"/>
      <c r="E82" s="752"/>
      <c r="F82" s="752"/>
      <c r="G82" s="752"/>
      <c r="H82" s="752"/>
      <c r="I82" s="752"/>
      <c r="J82" s="752"/>
      <c r="K82" s="752"/>
      <c r="M82" s="752"/>
      <c r="N82" s="752"/>
      <c r="O82" s="752"/>
      <c r="Q82" s="287"/>
      <c r="R82" s="287"/>
      <c r="S82" s="287"/>
      <c r="T82" s="287"/>
      <c r="U82" s="287"/>
      <c r="V82" s="287"/>
      <c r="W82" s="287"/>
      <c r="X82" s="287"/>
      <c r="Y82" s="300"/>
      <c r="Z82" s="392"/>
      <c r="AA82" s="287"/>
      <c r="AB82" s="287"/>
    </row>
    <row r="83" spans="2:35" ht="17.25" customHeight="1" x14ac:dyDescent="0.2">
      <c r="B83" s="298">
        <v>1</v>
      </c>
      <c r="C83" s="767"/>
      <c r="D83" s="767"/>
      <c r="E83" s="767"/>
      <c r="G83" s="261"/>
      <c r="H83" s="261"/>
      <c r="I83" s="261"/>
      <c r="J83" s="261"/>
      <c r="K83" s="287"/>
      <c r="M83" s="752"/>
      <c r="N83" s="752"/>
      <c r="O83" s="752"/>
      <c r="Q83" s="287"/>
      <c r="R83" s="287"/>
      <c r="S83" s="287"/>
      <c r="T83" s="287"/>
      <c r="U83" s="287"/>
      <c r="V83" s="287"/>
      <c r="W83" s="287"/>
      <c r="X83" s="287"/>
      <c r="Y83" s="300"/>
      <c r="Z83" s="392"/>
      <c r="AA83" s="287"/>
      <c r="AB83" s="287"/>
    </row>
    <row r="84" spans="2:35" ht="25.5" customHeight="1" x14ac:dyDescent="0.2">
      <c r="B84" s="298">
        <v>1</v>
      </c>
      <c r="C84" s="747"/>
      <c r="D84" s="747"/>
      <c r="E84" s="747"/>
      <c r="F84" s="747"/>
      <c r="G84" s="747"/>
      <c r="H84" s="747"/>
      <c r="I84" s="747"/>
      <c r="J84" s="747"/>
      <c r="K84" s="747"/>
      <c r="M84" s="752"/>
      <c r="N84" s="752"/>
      <c r="O84" s="752"/>
      <c r="Q84" s="253"/>
      <c r="R84" s="287"/>
      <c r="S84" s="287"/>
      <c r="T84" s="287"/>
      <c r="U84" s="287"/>
      <c r="V84" s="287"/>
      <c r="W84" s="287"/>
      <c r="X84" s="287"/>
      <c r="Y84" s="300"/>
      <c r="Z84" s="392"/>
      <c r="AA84" s="287"/>
      <c r="AB84" s="287"/>
    </row>
    <row r="85" spans="2:35" ht="25.5" customHeight="1" x14ac:dyDescent="0.2">
      <c r="B85" s="298"/>
      <c r="C85" s="298"/>
      <c r="D85" s="298"/>
      <c r="E85" s="298"/>
      <c r="F85" s="298"/>
      <c r="G85" s="298"/>
      <c r="H85" s="298"/>
      <c r="I85" s="298"/>
      <c r="J85" s="298"/>
      <c r="K85" s="298"/>
      <c r="M85" s="275"/>
      <c r="N85" s="275"/>
      <c r="O85" s="275"/>
      <c r="Q85" s="253"/>
      <c r="R85" s="287"/>
      <c r="S85" s="287"/>
      <c r="T85" s="287"/>
      <c r="U85" s="287"/>
      <c r="V85" s="287"/>
      <c r="W85" s="287"/>
      <c r="X85" s="287"/>
      <c r="Y85" s="300"/>
      <c r="Z85" s="392"/>
      <c r="AA85" s="287"/>
      <c r="AB85" s="287"/>
    </row>
    <row r="86" spans="2:35" ht="18.75" customHeight="1" x14ac:dyDescent="0.2">
      <c r="B86" s="298"/>
      <c r="C86" s="767"/>
      <c r="D86" s="748"/>
      <c r="E86" s="748"/>
      <c r="F86" s="748"/>
      <c r="G86" s="748"/>
      <c r="H86" s="748"/>
      <c r="I86" s="748"/>
      <c r="J86" s="748"/>
      <c r="K86" s="748"/>
      <c r="M86" s="275"/>
      <c r="N86" s="275"/>
      <c r="O86" s="275"/>
      <c r="R86" s="287"/>
      <c r="S86" s="287"/>
      <c r="T86" s="287"/>
      <c r="U86" s="287"/>
      <c r="V86" s="287"/>
      <c r="W86" s="287"/>
      <c r="X86" s="287"/>
      <c r="Y86" s="300"/>
      <c r="Z86" s="392"/>
      <c r="AA86" s="287"/>
      <c r="AB86" s="287"/>
    </row>
    <row r="87" spans="2:35" ht="25.5" customHeight="1" x14ac:dyDescent="0.2">
      <c r="B87" s="298"/>
      <c r="C87" s="767"/>
      <c r="D87" s="745"/>
      <c r="E87" s="745"/>
      <c r="F87" s="745"/>
      <c r="G87" s="745"/>
      <c r="H87" s="745"/>
      <c r="I87" s="745"/>
      <c r="J87" s="745"/>
      <c r="K87" s="745"/>
      <c r="M87" s="275"/>
      <c r="N87" s="275"/>
      <c r="O87" s="275"/>
      <c r="R87" s="287"/>
      <c r="S87" s="287"/>
      <c r="T87" s="287"/>
      <c r="U87" s="287"/>
      <c r="V87" s="287"/>
      <c r="W87" s="287"/>
      <c r="X87" s="287"/>
      <c r="Y87" s="300"/>
      <c r="Z87" s="392"/>
      <c r="AA87" s="287"/>
      <c r="AB87" s="287"/>
    </row>
    <row r="88" spans="2:35" ht="17.25" customHeight="1" x14ac:dyDescent="0.2">
      <c r="B88" s="298"/>
      <c r="C88" s="745"/>
      <c r="D88" s="745"/>
      <c r="E88" s="745"/>
      <c r="F88" s="745"/>
      <c r="G88" s="745"/>
      <c r="H88" s="745"/>
      <c r="I88" s="745"/>
      <c r="J88" s="745"/>
      <c r="K88" s="745"/>
      <c r="L88" s="763"/>
      <c r="M88" s="764"/>
      <c r="N88" s="745"/>
      <c r="O88" s="745"/>
      <c r="Q88" s="287"/>
      <c r="R88" s="287"/>
      <c r="S88" s="287"/>
      <c r="T88" s="287"/>
      <c r="U88" s="287"/>
      <c r="V88" s="287"/>
      <c r="W88" s="287"/>
      <c r="X88" s="287"/>
      <c r="Y88" s="300"/>
      <c r="Z88" s="392"/>
      <c r="AA88" s="287"/>
      <c r="AB88" s="287"/>
    </row>
    <row r="89" spans="2:35" ht="17.25" customHeight="1" x14ac:dyDescent="0.2">
      <c r="B89" s="298"/>
      <c r="C89" s="310"/>
      <c r="L89" s="763"/>
      <c r="M89" s="764"/>
      <c r="N89" s="745"/>
      <c r="O89" s="745"/>
      <c r="Q89" s="287"/>
      <c r="R89" s="287"/>
      <c r="S89" s="287"/>
      <c r="T89" s="287"/>
      <c r="U89" s="287"/>
      <c r="V89" s="287"/>
      <c r="W89" s="287"/>
      <c r="X89" s="287"/>
      <c r="Y89" s="300"/>
      <c r="Z89" s="392"/>
      <c r="AA89" s="287"/>
      <c r="AB89" s="287"/>
    </row>
    <row r="90" spans="2:35" ht="20.25" customHeight="1" x14ac:dyDescent="0.2">
      <c r="B90" s="298"/>
      <c r="C90" s="751"/>
      <c r="D90" s="751"/>
      <c r="E90" s="751"/>
      <c r="F90" s="751"/>
      <c r="G90" s="751"/>
      <c r="H90" s="253"/>
      <c r="K90" s="287"/>
      <c r="L90" s="763"/>
      <c r="M90" s="745"/>
      <c r="N90" s="745"/>
      <c r="O90" s="745"/>
      <c r="Q90" s="308"/>
      <c r="Y90" s="300"/>
      <c r="Z90" s="392"/>
      <c r="AA90" s="287"/>
      <c r="AB90" s="287"/>
    </row>
    <row r="91" spans="2:35" ht="15.75" customHeight="1" x14ac:dyDescent="0.2">
      <c r="B91" s="298"/>
      <c r="C91" s="765"/>
      <c r="D91" s="765"/>
      <c r="E91" s="765"/>
      <c r="F91" s="752"/>
      <c r="G91" s="312"/>
      <c r="H91" s="275"/>
      <c r="I91" s="275"/>
      <c r="J91" s="275"/>
      <c r="K91" s="287"/>
      <c r="L91" s="764"/>
      <c r="M91" s="313"/>
      <c r="N91" s="395"/>
      <c r="O91" s="315"/>
      <c r="Q91" s="252"/>
      <c r="Y91" s="300"/>
      <c r="Z91" s="392"/>
      <c r="AA91" s="287"/>
      <c r="AB91" s="287"/>
    </row>
    <row r="92" spans="2:35" ht="22.5" customHeight="1" x14ac:dyDescent="0.2">
      <c r="B92" s="298"/>
      <c r="C92" s="817"/>
      <c r="D92" s="818"/>
      <c r="E92" s="819"/>
      <c r="F92" s="745"/>
      <c r="G92" s="745"/>
      <c r="H92" s="745"/>
      <c r="I92" s="819"/>
      <c r="J92" s="745"/>
      <c r="K92" s="745"/>
      <c r="L92" s="745"/>
      <c r="M92" s="745"/>
      <c r="N92" s="745"/>
      <c r="O92" s="745"/>
      <c r="Q92" s="316"/>
      <c r="R92" s="761"/>
      <c r="S92" s="761"/>
      <c r="T92" s="761"/>
      <c r="U92" s="761"/>
      <c r="V92" s="761"/>
      <c r="W92" s="761"/>
      <c r="X92" s="761"/>
      <c r="Y92" s="761"/>
      <c r="Z92" s="305"/>
      <c r="AA92" s="287"/>
      <c r="AB92" s="306"/>
      <c r="AC92" s="306"/>
    </row>
    <row r="93" spans="2:35" ht="42.75" customHeight="1" x14ac:dyDescent="0.2">
      <c r="B93" s="298"/>
      <c r="C93" s="752"/>
      <c r="D93" s="752"/>
      <c r="E93" s="745"/>
      <c r="F93" s="745"/>
      <c r="G93" s="745"/>
      <c r="H93" s="745"/>
      <c r="I93" s="752"/>
      <c r="J93" s="752"/>
      <c r="K93" s="752"/>
      <c r="L93" s="752"/>
      <c r="M93" s="752"/>
      <c r="N93" s="752"/>
      <c r="O93" s="752"/>
      <c r="P93" s="317"/>
      <c r="Q93" s="396"/>
      <c r="R93" s="793"/>
      <c r="S93" s="793"/>
      <c r="T93" s="793"/>
      <c r="U93" s="793"/>
      <c r="V93" s="793"/>
      <c r="W93" s="793"/>
      <c r="X93" s="793"/>
      <c r="Y93" s="793"/>
      <c r="Z93" s="317"/>
      <c r="AA93" s="317"/>
      <c r="AB93" s="317"/>
      <c r="AC93" s="317"/>
      <c r="AI93" s="277"/>
    </row>
    <row r="94" spans="2:35" ht="42.75" customHeight="1" x14ac:dyDescent="0.2">
      <c r="B94" s="298"/>
      <c r="C94" s="752"/>
      <c r="D94" s="752"/>
      <c r="E94" s="745"/>
      <c r="F94" s="745"/>
      <c r="G94" s="745"/>
      <c r="H94" s="745"/>
      <c r="I94" s="752"/>
      <c r="J94" s="752"/>
      <c r="K94" s="752"/>
      <c r="L94" s="752"/>
      <c r="M94" s="752"/>
      <c r="N94" s="752"/>
      <c r="O94" s="752"/>
      <c r="P94" s="317"/>
      <c r="Q94" s="396"/>
      <c r="R94" s="793"/>
      <c r="S94" s="793"/>
      <c r="T94" s="793"/>
      <c r="U94" s="793"/>
      <c r="V94" s="793"/>
      <c r="W94" s="793"/>
      <c r="X94" s="793"/>
      <c r="Y94" s="793"/>
      <c r="Z94" s="317"/>
      <c r="AA94" s="317"/>
      <c r="AB94" s="317"/>
      <c r="AC94" s="317"/>
      <c r="AI94" s="277"/>
    </row>
    <row r="95" spans="2:35" ht="42.75" customHeight="1" x14ac:dyDescent="0.2">
      <c r="B95" s="298"/>
      <c r="C95" s="752"/>
      <c r="D95" s="752"/>
      <c r="E95" s="745"/>
      <c r="F95" s="745"/>
      <c r="G95" s="745"/>
      <c r="H95" s="745"/>
      <c r="I95" s="752"/>
      <c r="J95" s="752"/>
      <c r="K95" s="752"/>
      <c r="L95" s="752"/>
      <c r="M95" s="752"/>
      <c r="N95" s="752"/>
      <c r="O95" s="752"/>
      <c r="P95" s="317"/>
      <c r="Q95" s="396"/>
      <c r="R95" s="793"/>
      <c r="S95" s="793"/>
      <c r="T95" s="793"/>
      <c r="U95" s="793"/>
      <c r="V95" s="793"/>
      <c r="W95" s="793"/>
      <c r="X95" s="793"/>
      <c r="Y95" s="793"/>
      <c r="Z95" s="317"/>
      <c r="AA95" s="317"/>
      <c r="AB95" s="317"/>
      <c r="AC95" s="317"/>
      <c r="AI95" s="277"/>
    </row>
    <row r="96" spans="2:35" ht="42.75" customHeight="1" x14ac:dyDescent="0.2">
      <c r="B96" s="298"/>
      <c r="C96" s="752"/>
      <c r="D96" s="752"/>
      <c r="E96" s="745"/>
      <c r="F96" s="745"/>
      <c r="G96" s="745"/>
      <c r="H96" s="745"/>
      <c r="I96" s="752"/>
      <c r="J96" s="752"/>
      <c r="K96" s="752"/>
      <c r="L96" s="752"/>
      <c r="M96" s="752"/>
      <c r="N96" s="752"/>
      <c r="O96" s="752"/>
      <c r="P96" s="317"/>
      <c r="Q96" s="396"/>
      <c r="R96" s="793"/>
      <c r="S96" s="793"/>
      <c r="T96" s="793"/>
      <c r="U96" s="793"/>
      <c r="V96" s="793"/>
      <c r="W96" s="793"/>
      <c r="X96" s="793"/>
      <c r="Y96" s="793"/>
      <c r="Z96" s="317"/>
      <c r="AA96" s="317"/>
      <c r="AB96" s="317"/>
      <c r="AC96" s="317"/>
      <c r="AI96" s="277"/>
    </row>
    <row r="97" spans="2:35" ht="42.75" customHeight="1" x14ac:dyDescent="0.2">
      <c r="B97" s="298"/>
      <c r="C97" s="752"/>
      <c r="D97" s="752"/>
      <c r="E97" s="745"/>
      <c r="F97" s="745"/>
      <c r="G97" s="745"/>
      <c r="H97" s="745"/>
      <c r="I97" s="752"/>
      <c r="J97" s="752"/>
      <c r="K97" s="752"/>
      <c r="L97" s="752"/>
      <c r="M97" s="752"/>
      <c r="N97" s="752"/>
      <c r="O97" s="752"/>
      <c r="P97" s="317"/>
      <c r="Q97" s="396"/>
      <c r="R97" s="793"/>
      <c r="S97" s="793"/>
      <c r="T97" s="793"/>
      <c r="U97" s="793"/>
      <c r="V97" s="793"/>
      <c r="W97" s="793"/>
      <c r="X97" s="793"/>
      <c r="Y97" s="793"/>
      <c r="Z97" s="317"/>
      <c r="AA97" s="317"/>
      <c r="AB97" s="317"/>
      <c r="AC97" s="317"/>
      <c r="AI97" s="277"/>
    </row>
    <row r="98" spans="2:35" ht="42.75" customHeight="1" x14ac:dyDescent="0.2">
      <c r="B98" s="298"/>
      <c r="C98" s="752"/>
      <c r="D98" s="752"/>
      <c r="E98" s="745"/>
      <c r="F98" s="745"/>
      <c r="G98" s="745"/>
      <c r="H98" s="745"/>
      <c r="I98" s="752"/>
      <c r="J98" s="752"/>
      <c r="K98" s="752"/>
      <c r="L98" s="752"/>
      <c r="M98" s="752"/>
      <c r="N98" s="752"/>
      <c r="O98" s="752"/>
      <c r="P98" s="317"/>
      <c r="Q98" s="396"/>
      <c r="R98" s="793"/>
      <c r="S98" s="793"/>
      <c r="T98" s="793"/>
      <c r="U98" s="793"/>
      <c r="V98" s="793"/>
      <c r="W98" s="793"/>
      <c r="X98" s="793"/>
      <c r="Y98" s="793"/>
      <c r="Z98" s="317"/>
      <c r="AA98" s="317"/>
      <c r="AB98" s="317"/>
      <c r="AC98" s="317"/>
      <c r="AI98" s="277"/>
    </row>
    <row r="99" spans="2:35" ht="42.75" customHeight="1" x14ac:dyDescent="0.2">
      <c r="B99" s="298"/>
      <c r="C99" s="752"/>
      <c r="D99" s="752"/>
      <c r="E99" s="745"/>
      <c r="F99" s="745"/>
      <c r="G99" s="745"/>
      <c r="H99" s="745"/>
      <c r="I99" s="752"/>
      <c r="J99" s="752"/>
      <c r="K99" s="752"/>
      <c r="L99" s="752"/>
      <c r="M99" s="752"/>
      <c r="N99" s="752"/>
      <c r="O99" s="752"/>
      <c r="P99" s="317"/>
      <c r="Q99" s="396"/>
      <c r="R99" s="793"/>
      <c r="S99" s="793"/>
      <c r="T99" s="793"/>
      <c r="U99" s="793"/>
      <c r="V99" s="793"/>
      <c r="W99" s="793"/>
      <c r="X99" s="793"/>
      <c r="Y99" s="793"/>
      <c r="Z99" s="317"/>
      <c r="AA99" s="317"/>
      <c r="AB99" s="317"/>
      <c r="AC99" s="317"/>
      <c r="AI99" s="277"/>
    </row>
    <row r="100" spans="2:35" ht="42.75" customHeight="1" x14ac:dyDescent="0.2">
      <c r="B100" s="298"/>
      <c r="C100" s="752"/>
      <c r="D100" s="752"/>
      <c r="E100" s="745"/>
      <c r="F100" s="745"/>
      <c r="G100" s="745"/>
      <c r="H100" s="745"/>
      <c r="I100" s="752"/>
      <c r="J100" s="752"/>
      <c r="K100" s="752"/>
      <c r="L100" s="752"/>
      <c r="M100" s="752"/>
      <c r="N100" s="752"/>
      <c r="O100" s="752"/>
      <c r="P100" s="317"/>
      <c r="Q100" s="396"/>
      <c r="R100" s="793"/>
      <c r="S100" s="793"/>
      <c r="T100" s="793"/>
      <c r="U100" s="793"/>
      <c r="V100" s="793"/>
      <c r="W100" s="793"/>
      <c r="X100" s="793"/>
      <c r="Y100" s="793"/>
      <c r="Z100" s="317"/>
      <c r="AA100" s="317"/>
      <c r="AB100" s="317"/>
      <c r="AC100" s="317"/>
      <c r="AI100" s="277"/>
    </row>
    <row r="101" spans="2:35" ht="42.75" customHeight="1" x14ac:dyDescent="0.2">
      <c r="B101" s="298"/>
      <c r="C101" s="752"/>
      <c r="D101" s="752"/>
      <c r="E101" s="745"/>
      <c r="F101" s="745"/>
      <c r="G101" s="745"/>
      <c r="H101" s="745"/>
      <c r="I101" s="752"/>
      <c r="J101" s="752"/>
      <c r="K101" s="752"/>
      <c r="L101" s="752"/>
      <c r="M101" s="752"/>
      <c r="N101" s="752"/>
      <c r="O101" s="752"/>
      <c r="P101" s="317"/>
      <c r="Q101" s="396"/>
      <c r="R101" s="793"/>
      <c r="S101" s="793"/>
      <c r="T101" s="793"/>
      <c r="U101" s="793"/>
      <c r="V101" s="793"/>
      <c r="W101" s="793"/>
      <c r="X101" s="793"/>
      <c r="Y101" s="793"/>
      <c r="Z101" s="317"/>
      <c r="AA101" s="317"/>
      <c r="AB101" s="317"/>
      <c r="AC101" s="317"/>
      <c r="AI101" s="277"/>
    </row>
    <row r="102" spans="2:35" ht="42.75" customHeight="1" x14ac:dyDescent="0.2">
      <c r="B102" s="298"/>
      <c r="C102" s="752"/>
      <c r="D102" s="752"/>
      <c r="E102" s="745"/>
      <c r="F102" s="745"/>
      <c r="G102" s="745"/>
      <c r="H102" s="745"/>
      <c r="I102" s="752"/>
      <c r="J102" s="752"/>
      <c r="K102" s="752"/>
      <c r="L102" s="752"/>
      <c r="M102" s="752"/>
      <c r="N102" s="752"/>
      <c r="O102" s="752"/>
      <c r="P102" s="317"/>
      <c r="Q102" s="396"/>
      <c r="R102" s="793"/>
      <c r="S102" s="793"/>
      <c r="T102" s="793"/>
      <c r="U102" s="793"/>
      <c r="V102" s="793"/>
      <c r="W102" s="793"/>
      <c r="X102" s="793"/>
      <c r="Y102" s="793"/>
      <c r="Z102" s="317"/>
      <c r="AA102" s="317"/>
      <c r="AB102" s="317"/>
      <c r="AC102" s="317"/>
      <c r="AI102" s="277"/>
    </row>
    <row r="103" spans="2:35" ht="34.5" customHeight="1" x14ac:dyDescent="0.2">
      <c r="B103" s="298"/>
      <c r="C103" s="312"/>
      <c r="D103" s="312"/>
      <c r="E103" s="319"/>
      <c r="F103" s="312"/>
      <c r="G103" s="312"/>
      <c r="H103" s="275"/>
      <c r="I103" s="752"/>
      <c r="J103" s="752"/>
      <c r="K103" s="752"/>
      <c r="L103" s="752"/>
      <c r="M103" s="752"/>
      <c r="N103" s="752"/>
      <c r="O103" s="752"/>
      <c r="Q103" s="252"/>
      <c r="Y103" s="300"/>
      <c r="Z103" s="392"/>
      <c r="AA103" s="287"/>
      <c r="AB103" s="287"/>
    </row>
    <row r="104" spans="2:35" ht="29.25" customHeight="1" x14ac:dyDescent="0.2">
      <c r="B104" s="298"/>
      <c r="C104" s="312"/>
      <c r="D104" s="312"/>
      <c r="E104" s="319"/>
      <c r="F104" s="312"/>
      <c r="G104" s="312"/>
      <c r="H104" s="275"/>
      <c r="I104" s="319"/>
      <c r="J104" s="319"/>
      <c r="K104" s="319"/>
      <c r="L104" s="319"/>
      <c r="M104" s="319"/>
      <c r="N104" s="319"/>
      <c r="O104" s="319"/>
      <c r="Q104" s="253"/>
      <c r="Y104" s="300"/>
      <c r="Z104" s="392"/>
      <c r="AA104" s="287"/>
      <c r="AB104" s="287"/>
    </row>
    <row r="105" spans="2:35" ht="19.5" customHeight="1" x14ac:dyDescent="0.2">
      <c r="C105" s="383"/>
      <c r="D105" s="383"/>
      <c r="E105" s="383"/>
      <c r="F105" s="383"/>
      <c r="G105" s="383"/>
      <c r="H105" s="383"/>
      <c r="I105" s="383"/>
      <c r="J105" s="383"/>
      <c r="K105" s="321"/>
      <c r="M105" s="322"/>
      <c r="N105" s="322"/>
      <c r="O105" s="322"/>
      <c r="Q105" s="397"/>
      <c r="S105" s="275"/>
      <c r="V105" s="264"/>
      <c r="W105" s="264"/>
      <c r="X105" s="321"/>
      <c r="AE105" s="321"/>
    </row>
    <row r="106" spans="2:35" x14ac:dyDescent="0.2">
      <c r="C106" s="383"/>
      <c r="D106" s="383"/>
      <c r="E106" s="383"/>
      <c r="F106" s="383"/>
      <c r="G106" s="383"/>
      <c r="H106" s="383"/>
      <c r="I106" s="383"/>
      <c r="J106" s="383"/>
      <c r="K106" s="321"/>
      <c r="M106" s="322"/>
      <c r="N106" s="322"/>
      <c r="O106" s="322"/>
      <c r="Q106" s="397"/>
      <c r="S106" s="275"/>
      <c r="V106" s="264"/>
      <c r="W106" s="264"/>
      <c r="X106" s="321"/>
      <c r="AE106" s="321"/>
    </row>
    <row r="107" spans="2:35" ht="18" x14ac:dyDescent="0.2">
      <c r="C107" s="751"/>
      <c r="D107" s="751"/>
      <c r="E107" s="751"/>
      <c r="F107" s="751"/>
      <c r="G107" s="751"/>
      <c r="I107" s="324"/>
      <c r="J107" s="324"/>
      <c r="K107" s="324"/>
      <c r="T107" s="287"/>
      <c r="U107" s="287"/>
      <c r="V107" s="287"/>
      <c r="X107" s="287"/>
    </row>
    <row r="108" spans="2:35" ht="26.25" customHeight="1" x14ac:dyDescent="0.2">
      <c r="C108" s="753"/>
      <c r="D108" s="748"/>
      <c r="E108" s="748"/>
      <c r="F108" s="748"/>
      <c r="G108" s="748"/>
      <c r="H108" s="748"/>
      <c r="I108" s="748"/>
      <c r="J108" s="748"/>
      <c r="K108" s="324"/>
      <c r="T108" s="287"/>
      <c r="U108" s="287"/>
      <c r="V108" s="287"/>
      <c r="X108" s="287"/>
    </row>
    <row r="109" spans="2:35" x14ac:dyDescent="0.2">
      <c r="C109" s="252"/>
      <c r="I109" s="324"/>
      <c r="J109" s="324"/>
      <c r="K109" s="324"/>
      <c r="L109" s="253"/>
      <c r="Q109" s="252"/>
      <c r="V109" s="287"/>
      <c r="W109" s="287"/>
      <c r="X109" s="287"/>
    </row>
    <row r="110" spans="2:35" ht="19.5" customHeight="1" x14ac:dyDescent="0.2">
      <c r="C110" s="812"/>
      <c r="D110" s="812"/>
      <c r="E110" s="812"/>
      <c r="F110" s="812"/>
      <c r="G110" s="812"/>
      <c r="H110" s="812"/>
      <c r="I110" s="812"/>
      <c r="J110" s="812"/>
      <c r="K110" s="324"/>
      <c r="L110" s="253"/>
      <c r="Q110" s="812"/>
      <c r="R110" s="812"/>
      <c r="S110" s="812"/>
      <c r="T110" s="812"/>
      <c r="U110" s="398"/>
      <c r="V110" s="287"/>
    </row>
    <row r="111" spans="2:35" ht="19.5" customHeight="1" x14ac:dyDescent="0.2">
      <c r="C111" s="811"/>
      <c r="D111" s="811"/>
      <c r="E111" s="811"/>
      <c r="F111" s="811"/>
      <c r="G111" s="811"/>
      <c r="H111" s="811"/>
      <c r="I111" s="811"/>
      <c r="J111" s="811"/>
      <c r="K111" s="324"/>
      <c r="L111" s="253"/>
      <c r="V111" s="287"/>
      <c r="AH111" s="287"/>
      <c r="AI111" s="287"/>
    </row>
    <row r="112" spans="2:35" ht="19.5" customHeight="1" x14ac:dyDescent="0.2">
      <c r="C112" s="811"/>
      <c r="D112" s="811"/>
      <c r="E112" s="811"/>
      <c r="F112" s="811"/>
      <c r="G112" s="811"/>
      <c r="H112" s="811"/>
      <c r="I112" s="811"/>
      <c r="J112" s="811"/>
      <c r="L112" s="253"/>
      <c r="V112" s="287"/>
      <c r="Y112" s="816"/>
      <c r="Z112" s="816"/>
      <c r="AA112" s="816"/>
      <c r="AB112" s="816"/>
      <c r="AC112" s="816"/>
      <c r="AH112" s="287"/>
      <c r="AI112" s="287"/>
    </row>
    <row r="113" spans="3:35" ht="19.5" customHeight="1" x14ac:dyDescent="0.2">
      <c r="C113" s="811"/>
      <c r="D113" s="811"/>
      <c r="E113" s="811"/>
      <c r="F113" s="811"/>
      <c r="G113" s="811"/>
      <c r="H113" s="811"/>
      <c r="I113" s="811"/>
      <c r="J113" s="811"/>
      <c r="L113" s="253"/>
      <c r="V113" s="287"/>
      <c r="Y113" s="816"/>
      <c r="Z113" s="816"/>
      <c r="AA113" s="816"/>
      <c r="AB113" s="816"/>
      <c r="AC113" s="816"/>
      <c r="AH113" s="287"/>
      <c r="AI113" s="287"/>
    </row>
    <row r="114" spans="3:35" ht="12.75" customHeight="1" x14ac:dyDescent="0.2">
      <c r="K114" s="321"/>
      <c r="Q114" s="321"/>
      <c r="R114" s="321"/>
      <c r="S114" s="321"/>
      <c r="T114" s="321"/>
      <c r="U114" s="321"/>
      <c r="V114" s="287"/>
      <c r="Y114" s="816"/>
      <c r="Z114" s="816"/>
      <c r="AA114" s="816"/>
      <c r="AB114" s="816"/>
      <c r="AC114" s="816"/>
      <c r="AH114" s="287"/>
      <c r="AI114" s="287"/>
    </row>
    <row r="115" spans="3:35" ht="19.5" customHeight="1" x14ac:dyDescent="0.2">
      <c r="C115" s="252"/>
      <c r="Q115" s="252"/>
      <c r="V115" s="287"/>
      <c r="Y115" s="816"/>
      <c r="Z115" s="816"/>
      <c r="AA115" s="816"/>
      <c r="AB115" s="816"/>
      <c r="AC115" s="816"/>
      <c r="AH115" s="287"/>
      <c r="AI115" s="287"/>
    </row>
    <row r="116" spans="3:35" ht="19.5" customHeight="1" x14ac:dyDescent="0.2">
      <c r="C116" s="812"/>
      <c r="D116" s="812"/>
      <c r="E116" s="812"/>
      <c r="F116" s="812"/>
      <c r="G116" s="812"/>
      <c r="H116" s="812"/>
      <c r="I116" s="812"/>
      <c r="J116" s="812"/>
      <c r="Q116" s="812"/>
      <c r="R116" s="812"/>
      <c r="S116" s="812"/>
      <c r="T116" s="812"/>
      <c r="U116" s="398"/>
      <c r="V116" s="287"/>
      <c r="Y116" s="816"/>
      <c r="Z116" s="816"/>
      <c r="AA116" s="816"/>
      <c r="AB116" s="816"/>
      <c r="AC116" s="816"/>
    </row>
    <row r="117" spans="3:35" ht="19.5" customHeight="1" x14ac:dyDescent="0.2">
      <c r="C117" s="811"/>
      <c r="D117" s="811"/>
      <c r="E117" s="811"/>
      <c r="F117" s="811"/>
      <c r="G117" s="811"/>
      <c r="H117" s="811"/>
      <c r="I117" s="811"/>
      <c r="J117" s="811"/>
      <c r="V117" s="287"/>
      <c r="Y117" s="816"/>
      <c r="Z117" s="816"/>
      <c r="AA117" s="816"/>
      <c r="AB117" s="816"/>
      <c r="AC117" s="816"/>
      <c r="AH117" s="287"/>
      <c r="AI117" s="287"/>
    </row>
    <row r="118" spans="3:35" ht="19.5" customHeight="1" x14ac:dyDescent="0.2">
      <c r="C118" s="811"/>
      <c r="D118" s="811"/>
      <c r="E118" s="811"/>
      <c r="F118" s="811"/>
      <c r="G118" s="811"/>
      <c r="H118" s="811"/>
      <c r="I118" s="811"/>
      <c r="J118" s="811"/>
      <c r="V118" s="287"/>
      <c r="Y118" s="816"/>
      <c r="Z118" s="816"/>
      <c r="AA118" s="816"/>
      <c r="AB118" s="816"/>
      <c r="AC118" s="816"/>
      <c r="AH118" s="287"/>
      <c r="AI118" s="287"/>
    </row>
    <row r="119" spans="3:35" ht="19.5" customHeight="1" x14ac:dyDescent="0.2">
      <c r="C119" s="811"/>
      <c r="D119" s="811"/>
      <c r="E119" s="811"/>
      <c r="F119" s="811"/>
      <c r="G119" s="811"/>
      <c r="H119" s="811"/>
      <c r="I119" s="811"/>
      <c r="J119" s="811"/>
      <c r="V119" s="287"/>
      <c r="Y119" s="816"/>
      <c r="Z119" s="816"/>
      <c r="AA119" s="816"/>
      <c r="AB119" s="816"/>
      <c r="AC119" s="816"/>
      <c r="AH119" s="287"/>
      <c r="AI119" s="287"/>
    </row>
    <row r="120" spans="3:35" ht="19.5" customHeight="1" x14ac:dyDescent="0.2">
      <c r="V120" s="287"/>
      <c r="Y120" s="816"/>
      <c r="Z120" s="816"/>
      <c r="AA120" s="816"/>
      <c r="AB120" s="816"/>
      <c r="AC120" s="816"/>
      <c r="AH120" s="287"/>
      <c r="AI120" s="287"/>
    </row>
    <row r="121" spans="3:35" ht="19.5" customHeight="1" x14ac:dyDescent="0.2">
      <c r="C121" s="252"/>
      <c r="Q121" s="252"/>
      <c r="V121" s="287"/>
      <c r="Y121" s="816"/>
      <c r="Z121" s="816"/>
      <c r="AA121" s="816"/>
      <c r="AB121" s="816"/>
      <c r="AC121" s="816"/>
      <c r="AH121" s="287"/>
      <c r="AI121" s="287"/>
    </row>
    <row r="122" spans="3:35" ht="19.5" customHeight="1" x14ac:dyDescent="0.2">
      <c r="C122" s="812"/>
      <c r="D122" s="812"/>
      <c r="E122" s="812"/>
      <c r="F122" s="812"/>
      <c r="G122" s="812"/>
      <c r="H122" s="812"/>
      <c r="I122" s="812"/>
      <c r="J122" s="812"/>
      <c r="Q122" s="752"/>
      <c r="R122" s="752"/>
      <c r="S122" s="752"/>
      <c r="T122" s="752"/>
      <c r="U122" s="398"/>
      <c r="V122" s="287"/>
      <c r="Y122" s="816"/>
      <c r="Z122" s="816"/>
      <c r="AA122" s="816"/>
      <c r="AB122" s="816"/>
      <c r="AC122" s="816"/>
    </row>
    <row r="123" spans="3:35" ht="19.5" customHeight="1" x14ac:dyDescent="0.2">
      <c r="C123" s="811"/>
      <c r="D123" s="811"/>
      <c r="E123" s="811"/>
      <c r="F123" s="811"/>
      <c r="G123" s="811"/>
      <c r="H123" s="811"/>
      <c r="I123" s="811"/>
      <c r="J123" s="811"/>
      <c r="V123" s="287"/>
      <c r="Y123" s="816"/>
      <c r="Z123" s="816"/>
      <c r="AA123" s="816"/>
      <c r="AB123" s="816"/>
      <c r="AC123" s="816"/>
      <c r="AH123" s="287"/>
      <c r="AI123" s="287"/>
    </row>
    <row r="124" spans="3:35" ht="19.5" customHeight="1" x14ac:dyDescent="0.2">
      <c r="C124" s="811"/>
      <c r="D124" s="811"/>
      <c r="E124" s="811"/>
      <c r="F124" s="811"/>
      <c r="G124" s="811"/>
      <c r="H124" s="811"/>
      <c r="I124" s="811"/>
      <c r="J124" s="811"/>
      <c r="V124" s="287"/>
      <c r="Y124" s="816"/>
      <c r="Z124" s="816"/>
      <c r="AA124" s="816"/>
      <c r="AB124" s="816"/>
      <c r="AC124" s="816"/>
      <c r="AH124" s="287"/>
      <c r="AI124" s="287"/>
    </row>
    <row r="125" spans="3:35" ht="19.5" customHeight="1" x14ac:dyDescent="0.2">
      <c r="C125" s="811"/>
      <c r="D125" s="811"/>
      <c r="E125" s="811"/>
      <c r="F125" s="811"/>
      <c r="G125" s="811"/>
      <c r="H125" s="811"/>
      <c r="I125" s="811"/>
      <c r="J125" s="811"/>
      <c r="V125" s="287"/>
      <c r="Y125" s="816"/>
      <c r="Z125" s="816"/>
      <c r="AA125" s="816"/>
      <c r="AB125" s="816"/>
      <c r="AC125" s="816"/>
      <c r="AH125" s="287"/>
      <c r="AI125" s="287"/>
    </row>
    <row r="126" spans="3:35" ht="19.5" customHeight="1" x14ac:dyDescent="0.2">
      <c r="C126" s="811"/>
      <c r="D126" s="811"/>
      <c r="E126" s="811"/>
      <c r="F126" s="811"/>
      <c r="G126" s="811"/>
      <c r="H126" s="811"/>
      <c r="I126" s="811"/>
      <c r="J126" s="811"/>
      <c r="V126" s="287"/>
      <c r="Y126" s="816"/>
      <c r="Z126" s="816"/>
      <c r="AA126" s="816"/>
      <c r="AB126" s="816"/>
      <c r="AC126" s="816"/>
      <c r="AH126" s="287"/>
      <c r="AI126" s="287"/>
    </row>
    <row r="127" spans="3:35" ht="19.5" customHeight="1" x14ac:dyDescent="0.2">
      <c r="C127" s="811"/>
      <c r="D127" s="811"/>
      <c r="E127" s="811"/>
      <c r="F127" s="811"/>
      <c r="G127" s="811"/>
      <c r="H127" s="811"/>
      <c r="I127" s="811"/>
      <c r="J127" s="811"/>
      <c r="V127" s="287"/>
      <c r="Y127" s="816"/>
      <c r="Z127" s="816"/>
      <c r="AA127" s="816"/>
      <c r="AB127" s="816"/>
      <c r="AC127" s="816"/>
      <c r="AH127" s="287"/>
      <c r="AI127" s="287"/>
    </row>
    <row r="128" spans="3:35" ht="17.25" customHeight="1" x14ac:dyDescent="0.2">
      <c r="C128" s="400"/>
      <c r="D128" s="400"/>
      <c r="E128" s="400"/>
      <c r="F128" s="400"/>
      <c r="G128" s="400"/>
      <c r="I128" s="275"/>
      <c r="J128" s="275"/>
      <c r="K128" s="275"/>
      <c r="Q128" s="327"/>
      <c r="T128" s="287"/>
      <c r="U128" s="287"/>
      <c r="V128" s="287"/>
      <c r="Y128" s="816"/>
      <c r="Z128" s="816"/>
      <c r="AA128" s="816"/>
      <c r="AB128" s="816"/>
      <c r="AC128" s="816"/>
      <c r="AH128" s="287"/>
      <c r="AI128" s="287"/>
    </row>
    <row r="129" spans="3:35" ht="19.5" customHeight="1" x14ac:dyDescent="0.2">
      <c r="C129" s="252"/>
      <c r="Q129" s="252"/>
      <c r="V129" s="287"/>
      <c r="Y129" s="816"/>
      <c r="Z129" s="816"/>
      <c r="AA129" s="816"/>
      <c r="AB129" s="816"/>
      <c r="AC129" s="816"/>
      <c r="AH129" s="287"/>
      <c r="AI129" s="287"/>
    </row>
    <row r="130" spans="3:35" ht="19.5" customHeight="1" x14ac:dyDescent="0.2">
      <c r="C130" s="812"/>
      <c r="D130" s="812"/>
      <c r="E130" s="812"/>
      <c r="F130" s="812"/>
      <c r="G130" s="812"/>
      <c r="H130" s="812"/>
      <c r="I130" s="812"/>
      <c r="J130" s="812"/>
      <c r="L130" s="253"/>
      <c r="Q130" s="812"/>
      <c r="R130" s="812"/>
      <c r="S130" s="812"/>
      <c r="T130" s="812"/>
      <c r="U130" s="398"/>
      <c r="V130" s="287"/>
      <c r="Y130" s="816"/>
      <c r="Z130" s="816"/>
      <c r="AA130" s="816"/>
      <c r="AB130" s="816"/>
      <c r="AC130" s="816"/>
    </row>
    <row r="131" spans="3:35" ht="19.5" customHeight="1" x14ac:dyDescent="0.2">
      <c r="C131" s="811"/>
      <c r="D131" s="811"/>
      <c r="E131" s="811"/>
      <c r="F131" s="811"/>
      <c r="G131" s="811"/>
      <c r="H131" s="811"/>
      <c r="I131" s="811"/>
      <c r="J131" s="811"/>
      <c r="L131" s="253"/>
      <c r="V131" s="287"/>
      <c r="Y131" s="816"/>
      <c r="Z131" s="816"/>
      <c r="AA131" s="816"/>
      <c r="AB131" s="816"/>
      <c r="AC131" s="816"/>
      <c r="AH131" s="287"/>
      <c r="AI131" s="287"/>
    </row>
    <row r="132" spans="3:35" ht="19.5" customHeight="1" x14ac:dyDescent="0.2">
      <c r="C132" s="811"/>
      <c r="D132" s="811"/>
      <c r="E132" s="811"/>
      <c r="F132" s="811"/>
      <c r="G132" s="811"/>
      <c r="H132" s="811"/>
      <c r="I132" s="811"/>
      <c r="J132" s="811"/>
      <c r="L132" s="253"/>
      <c r="V132" s="287"/>
      <c r="Y132" s="816"/>
      <c r="Z132" s="816"/>
      <c r="AA132" s="816"/>
      <c r="AB132" s="816"/>
      <c r="AC132" s="816"/>
      <c r="AH132" s="287"/>
      <c r="AI132" s="287"/>
    </row>
    <row r="133" spans="3:35" ht="19.5" customHeight="1" x14ac:dyDescent="0.2">
      <c r="C133" s="811"/>
      <c r="D133" s="811"/>
      <c r="E133" s="811"/>
      <c r="F133" s="811"/>
      <c r="G133" s="811"/>
      <c r="H133" s="811"/>
      <c r="I133" s="811"/>
      <c r="J133" s="811"/>
      <c r="L133" s="253"/>
      <c r="V133" s="287"/>
      <c r="Y133" s="816"/>
      <c r="Z133" s="816"/>
      <c r="AA133" s="816"/>
      <c r="AB133" s="816"/>
      <c r="AC133" s="816"/>
      <c r="AH133" s="287"/>
      <c r="AI133" s="287"/>
    </row>
    <row r="134" spans="3:35" ht="19.5" customHeight="1" x14ac:dyDescent="0.2">
      <c r="K134" s="321"/>
      <c r="Q134" s="321"/>
      <c r="R134" s="321"/>
      <c r="S134" s="321"/>
      <c r="T134" s="321"/>
      <c r="U134" s="321"/>
      <c r="V134" s="287"/>
      <c r="Y134" s="816"/>
      <c r="Z134" s="816"/>
      <c r="AA134" s="816"/>
      <c r="AB134" s="816"/>
      <c r="AC134" s="816"/>
      <c r="AH134" s="287"/>
      <c r="AI134" s="287"/>
    </row>
    <row r="135" spans="3:35" ht="17.25" customHeight="1" x14ac:dyDescent="0.2">
      <c r="C135" s="252"/>
      <c r="D135" s="400"/>
      <c r="E135" s="400"/>
      <c r="F135" s="400"/>
      <c r="G135" s="400"/>
      <c r="I135" s="275"/>
      <c r="J135" s="275"/>
      <c r="K135" s="275"/>
      <c r="Q135" s="327"/>
      <c r="T135" s="287"/>
      <c r="U135" s="287"/>
      <c r="V135" s="287"/>
      <c r="Y135" s="816"/>
      <c r="Z135" s="816"/>
      <c r="AA135" s="816"/>
      <c r="AB135" s="816"/>
      <c r="AC135" s="816"/>
      <c r="AH135" s="287"/>
      <c r="AI135" s="287"/>
    </row>
    <row r="136" spans="3:35" s="257" customFormat="1" ht="43.9" customHeight="1" x14ac:dyDescent="0.2">
      <c r="C136" s="812"/>
      <c r="D136" s="812"/>
      <c r="E136" s="812"/>
      <c r="F136" s="812"/>
      <c r="G136" s="812"/>
      <c r="H136" s="812"/>
      <c r="I136" s="812"/>
      <c r="J136" s="812"/>
      <c r="Y136" s="816"/>
      <c r="Z136" s="816"/>
      <c r="AA136" s="816"/>
      <c r="AB136" s="816"/>
      <c r="AC136" s="816"/>
    </row>
    <row r="137" spans="3:35" s="257" customFormat="1" ht="41.25" customHeight="1" x14ac:dyDescent="0.2">
      <c r="C137" s="814"/>
      <c r="D137" s="814"/>
      <c r="E137" s="814"/>
      <c r="F137" s="815"/>
      <c r="G137" s="815"/>
      <c r="H137" s="815"/>
      <c r="I137" s="815"/>
      <c r="J137" s="815"/>
      <c r="Y137" s="816"/>
      <c r="Z137" s="816"/>
      <c r="AA137" s="816"/>
      <c r="AB137" s="816"/>
      <c r="AC137" s="816"/>
    </row>
    <row r="138" spans="3:35" s="257" customFormat="1" ht="41.25" customHeight="1" x14ac:dyDescent="0.2">
      <c r="C138" s="814"/>
      <c r="D138" s="814"/>
      <c r="E138" s="814"/>
      <c r="F138" s="815"/>
      <c r="G138" s="815"/>
      <c r="H138" s="815"/>
      <c r="I138" s="815"/>
      <c r="J138" s="815"/>
      <c r="Y138" s="816"/>
      <c r="Z138" s="816"/>
      <c r="AA138" s="816"/>
      <c r="AB138" s="816"/>
      <c r="AC138" s="816"/>
    </row>
    <row r="139" spans="3:35" s="257" customFormat="1" ht="25.5" customHeight="1" x14ac:dyDescent="0.25">
      <c r="C139" s="815"/>
      <c r="D139" s="815"/>
      <c r="E139" s="815"/>
      <c r="F139" s="815"/>
      <c r="G139" s="815"/>
      <c r="H139" s="815"/>
      <c r="I139" s="815"/>
      <c r="J139" s="815"/>
      <c r="K139" s="328"/>
      <c r="L139" s="328"/>
      <c r="M139" s="328"/>
      <c r="N139" s="328"/>
      <c r="Y139" s="816"/>
      <c r="Z139" s="816"/>
      <c r="AA139" s="816"/>
      <c r="AB139" s="816"/>
      <c r="AC139" s="816"/>
    </row>
    <row r="140" spans="3:35" ht="17.25" customHeight="1" x14ac:dyDescent="0.2">
      <c r="C140" s="400"/>
      <c r="D140" s="400"/>
      <c r="E140" s="400"/>
      <c r="F140" s="400"/>
      <c r="G140" s="400"/>
      <c r="I140" s="275"/>
      <c r="J140" s="275"/>
      <c r="K140" s="275"/>
      <c r="Q140" s="327"/>
      <c r="T140" s="287"/>
      <c r="U140" s="287"/>
      <c r="V140" s="287"/>
      <c r="Y140" s="816"/>
      <c r="Z140" s="816"/>
      <c r="AA140" s="816"/>
      <c r="AB140" s="816"/>
      <c r="AC140" s="816"/>
      <c r="AH140" s="287"/>
      <c r="AI140" s="287"/>
    </row>
    <row r="141" spans="3:35" ht="20.25" customHeight="1" x14ac:dyDescent="0.2">
      <c r="C141" s="751"/>
      <c r="D141" s="751"/>
      <c r="E141" s="751"/>
      <c r="F141" s="751"/>
      <c r="G141" s="751"/>
      <c r="Q141" s="327"/>
      <c r="T141" s="287"/>
      <c r="U141" s="287"/>
      <c r="V141" s="287"/>
      <c r="Y141" s="816"/>
      <c r="Z141" s="816"/>
      <c r="AA141" s="816"/>
      <c r="AB141" s="816"/>
      <c r="AC141" s="816"/>
      <c r="AH141" s="287"/>
      <c r="AI141" s="287"/>
    </row>
    <row r="142" spans="3:35" ht="33" customHeight="1" x14ac:dyDescent="0.2">
      <c r="C142" s="812"/>
      <c r="D142" s="752"/>
      <c r="E142" s="752"/>
      <c r="F142" s="752"/>
      <c r="G142" s="752"/>
      <c r="H142" s="752"/>
      <c r="I142" s="752"/>
      <c r="J142" s="752"/>
      <c r="K142" s="383"/>
      <c r="L142" s="383"/>
      <c r="M142" s="383"/>
      <c r="N142" s="383"/>
      <c r="O142" s="383"/>
      <c r="P142" s="287"/>
      <c r="Q142" s="287"/>
      <c r="R142" s="287"/>
      <c r="S142" s="287"/>
      <c r="T142" s="287"/>
      <c r="U142" s="287"/>
      <c r="V142" s="287"/>
      <c r="Y142" s="816"/>
      <c r="Z142" s="816"/>
      <c r="AA142" s="816"/>
      <c r="AB142" s="816"/>
      <c r="AC142" s="816"/>
      <c r="AH142" s="287"/>
      <c r="AI142" s="287"/>
    </row>
    <row r="143" spans="3:35" ht="17.25" customHeight="1" x14ac:dyDescent="0.2">
      <c r="C143" s="809"/>
      <c r="D143" s="745"/>
      <c r="E143" s="745"/>
      <c r="F143" s="745"/>
      <c r="G143" s="745"/>
      <c r="H143" s="745"/>
      <c r="I143" s="745"/>
      <c r="J143" s="745"/>
      <c r="K143" s="401"/>
      <c r="L143" s="401"/>
      <c r="M143" s="401"/>
      <c r="N143" s="401"/>
      <c r="O143" s="401"/>
      <c r="P143" s="287"/>
      <c r="Q143" s="287"/>
      <c r="R143" s="287"/>
      <c r="S143" s="287"/>
      <c r="T143" s="287"/>
      <c r="U143" s="287"/>
      <c r="V143" s="287"/>
      <c r="Y143" s="816"/>
      <c r="Z143" s="816"/>
      <c r="AA143" s="816"/>
      <c r="AB143" s="816"/>
      <c r="AC143" s="816"/>
      <c r="AH143" s="287"/>
      <c r="AI143" s="287"/>
    </row>
    <row r="144" spans="3:35" ht="12.75" customHeight="1" x14ac:dyDescent="0.2">
      <c r="C144" s="745"/>
      <c r="D144" s="745"/>
      <c r="E144" s="745"/>
      <c r="F144" s="745"/>
      <c r="G144" s="745"/>
      <c r="H144" s="745"/>
      <c r="I144" s="745"/>
      <c r="J144" s="745"/>
      <c r="K144" s="401"/>
      <c r="L144" s="401"/>
      <c r="M144" s="401"/>
      <c r="N144" s="401"/>
      <c r="O144" s="401"/>
      <c r="Y144" s="816"/>
      <c r="Z144" s="816"/>
      <c r="AA144" s="816"/>
      <c r="AB144" s="816"/>
      <c r="AC144" s="816"/>
    </row>
    <row r="145" spans="3:29" ht="12.75" customHeight="1" x14ac:dyDescent="0.2">
      <c r="C145" s="745"/>
      <c r="D145" s="745"/>
      <c r="E145" s="745"/>
      <c r="F145" s="745"/>
      <c r="G145" s="745"/>
      <c r="H145" s="745"/>
      <c r="I145" s="745"/>
      <c r="J145" s="745"/>
      <c r="K145" s="401"/>
      <c r="L145" s="401"/>
      <c r="M145" s="401"/>
      <c r="N145" s="401"/>
      <c r="O145" s="401"/>
      <c r="Y145" s="816"/>
      <c r="Z145" s="816"/>
      <c r="AA145" s="816"/>
      <c r="AB145" s="816"/>
      <c r="AC145" s="816"/>
    </row>
    <row r="146" spans="3:29" ht="12.75" customHeight="1" x14ac:dyDescent="0.2">
      <c r="C146" s="745"/>
      <c r="D146" s="745"/>
      <c r="E146" s="745"/>
      <c r="F146" s="745"/>
      <c r="G146" s="745"/>
      <c r="H146" s="745"/>
      <c r="I146" s="745"/>
      <c r="J146" s="745"/>
      <c r="K146" s="401"/>
      <c r="L146" s="401"/>
      <c r="M146" s="401"/>
      <c r="N146" s="401"/>
      <c r="O146" s="401"/>
      <c r="Y146" s="816"/>
      <c r="Z146" s="816"/>
      <c r="AA146" s="816"/>
      <c r="AB146" s="816"/>
      <c r="AC146" s="816"/>
    </row>
    <row r="147" spans="3:29" ht="12.75" customHeight="1" x14ac:dyDescent="0.2">
      <c r="C147" s="745"/>
      <c r="D147" s="745"/>
      <c r="E147" s="745"/>
      <c r="F147" s="745"/>
      <c r="G147" s="745"/>
      <c r="H147" s="745"/>
      <c r="I147" s="745"/>
      <c r="J147" s="745"/>
      <c r="K147" s="401"/>
      <c r="L147" s="401"/>
      <c r="M147" s="401"/>
      <c r="N147" s="401"/>
      <c r="O147" s="401"/>
      <c r="Y147" s="816"/>
      <c r="Z147" s="816"/>
      <c r="AA147" s="816"/>
      <c r="AB147" s="816"/>
      <c r="AC147" s="816"/>
    </row>
    <row r="148" spans="3:29" ht="12.75" customHeight="1" x14ac:dyDescent="0.2">
      <c r="C148" s="745"/>
      <c r="D148" s="745"/>
      <c r="E148" s="745"/>
      <c r="F148" s="745"/>
      <c r="G148" s="745"/>
      <c r="H148" s="745"/>
      <c r="I148" s="745"/>
      <c r="J148" s="745"/>
      <c r="K148" s="401"/>
      <c r="L148" s="401"/>
      <c r="M148" s="401"/>
      <c r="N148" s="401"/>
      <c r="O148" s="401"/>
      <c r="Y148" s="816"/>
      <c r="Z148" s="816"/>
      <c r="AA148" s="816"/>
      <c r="AB148" s="816"/>
      <c r="AC148" s="816"/>
    </row>
    <row r="149" spans="3:29" ht="12.75" customHeight="1" x14ac:dyDescent="0.2">
      <c r="C149" s="745"/>
      <c r="D149" s="745"/>
      <c r="E149" s="745"/>
      <c r="F149" s="745"/>
      <c r="G149" s="745"/>
      <c r="H149" s="745"/>
      <c r="I149" s="745"/>
      <c r="J149" s="745"/>
      <c r="K149" s="264"/>
      <c r="L149" s="264"/>
      <c r="M149" s="264"/>
      <c r="N149" s="264"/>
      <c r="O149" s="264"/>
      <c r="Y149" s="816"/>
      <c r="Z149" s="816"/>
      <c r="AA149" s="816"/>
      <c r="AB149" s="816"/>
      <c r="AC149" s="816"/>
    </row>
    <row r="150" spans="3:29" ht="12.75" customHeight="1" x14ac:dyDescent="0.2">
      <c r="C150" s="745"/>
      <c r="D150" s="745"/>
      <c r="E150" s="745"/>
      <c r="F150" s="745"/>
      <c r="G150" s="745"/>
      <c r="H150" s="745"/>
      <c r="I150" s="745"/>
      <c r="J150" s="745"/>
      <c r="K150" s="264"/>
      <c r="L150" s="264"/>
      <c r="M150" s="264"/>
      <c r="N150" s="264"/>
      <c r="O150" s="264"/>
      <c r="Y150" s="816"/>
      <c r="Z150" s="816"/>
      <c r="AA150" s="816"/>
      <c r="AB150" s="816"/>
      <c r="AC150" s="816"/>
    </row>
    <row r="151" spans="3:29" ht="12.75" customHeight="1" x14ac:dyDescent="0.2">
      <c r="C151" s="745"/>
      <c r="D151" s="745"/>
      <c r="E151" s="745"/>
      <c r="F151" s="745"/>
      <c r="G151" s="745"/>
      <c r="H151" s="745"/>
      <c r="I151" s="745"/>
      <c r="J151" s="745"/>
      <c r="K151" s="264"/>
      <c r="L151" s="264"/>
      <c r="M151" s="264"/>
      <c r="N151" s="264"/>
      <c r="O151" s="264"/>
      <c r="Y151" s="816"/>
      <c r="Z151" s="816"/>
      <c r="AA151" s="816"/>
      <c r="AB151" s="816"/>
      <c r="AC151" s="816"/>
    </row>
    <row r="152" spans="3:29" ht="15" customHeight="1" x14ac:dyDescent="0.2">
      <c r="C152" s="745"/>
      <c r="D152" s="745"/>
      <c r="E152" s="745"/>
      <c r="F152" s="745"/>
      <c r="G152" s="745"/>
      <c r="H152" s="745"/>
      <c r="I152" s="745"/>
      <c r="J152" s="745"/>
      <c r="K152" s="264"/>
      <c r="L152" s="264"/>
      <c r="M152" s="264"/>
      <c r="N152" s="264"/>
      <c r="O152" s="264"/>
      <c r="Y152" s="816"/>
      <c r="Z152" s="816"/>
      <c r="AA152" s="816"/>
      <c r="AB152" s="816"/>
      <c r="AC152" s="816"/>
    </row>
    <row r="153" spans="3:29" x14ac:dyDescent="0.2">
      <c r="Q153" s="253"/>
      <c r="Y153" s="816"/>
      <c r="Z153" s="816"/>
      <c r="AA153" s="816"/>
      <c r="AB153" s="816"/>
      <c r="AC153" s="816"/>
    </row>
    <row r="154" spans="3:29" ht="15" customHeight="1" x14ac:dyDescent="0.2">
      <c r="C154" s="252"/>
      <c r="N154" s="252"/>
      <c r="Q154" s="252"/>
      <c r="Y154" s="816"/>
      <c r="Z154" s="816"/>
      <c r="AA154" s="816"/>
      <c r="AB154" s="816"/>
      <c r="AC154" s="816"/>
    </row>
    <row r="155" spans="3:29" ht="19.5" customHeight="1" x14ac:dyDescent="0.2">
      <c r="C155" s="812"/>
      <c r="D155" s="812"/>
      <c r="E155" s="812"/>
      <c r="F155" s="812"/>
      <c r="G155" s="812"/>
      <c r="H155" s="812"/>
      <c r="I155" s="812"/>
      <c r="J155" s="812"/>
      <c r="Q155" s="812"/>
      <c r="R155" s="812"/>
      <c r="S155" s="812"/>
      <c r="T155" s="812"/>
      <c r="U155" s="812"/>
      <c r="V155" s="812"/>
      <c r="W155" s="812"/>
      <c r="X155" s="748"/>
      <c r="Y155" s="816"/>
      <c r="Z155" s="816"/>
      <c r="AA155" s="816"/>
      <c r="AB155" s="816"/>
      <c r="AC155" s="816"/>
    </row>
    <row r="156" spans="3:29" ht="19.5" customHeight="1" x14ac:dyDescent="0.2">
      <c r="C156" s="811"/>
      <c r="D156" s="811"/>
      <c r="E156" s="811"/>
      <c r="F156" s="811"/>
      <c r="G156" s="811"/>
      <c r="H156" s="811"/>
      <c r="I156" s="811"/>
      <c r="J156" s="811"/>
      <c r="P156" s="254"/>
      <c r="Q156" s="809"/>
      <c r="R156" s="809"/>
      <c r="S156" s="809"/>
      <c r="T156" s="809"/>
      <c r="U156" s="809"/>
      <c r="V156" s="809"/>
      <c r="W156" s="809"/>
      <c r="X156" s="809"/>
      <c r="Y156" s="816"/>
      <c r="Z156" s="816"/>
      <c r="AA156" s="816"/>
      <c r="AB156" s="816"/>
      <c r="AC156" s="816"/>
    </row>
    <row r="157" spans="3:29" ht="19.5" customHeight="1" x14ac:dyDescent="0.2">
      <c r="C157" s="811"/>
      <c r="D157" s="811"/>
      <c r="E157" s="811"/>
      <c r="F157" s="811"/>
      <c r="G157" s="811"/>
      <c r="H157" s="811"/>
      <c r="I157" s="811"/>
      <c r="J157" s="811"/>
      <c r="Q157" s="809"/>
      <c r="R157" s="809"/>
      <c r="S157" s="809"/>
      <c r="T157" s="809"/>
      <c r="U157" s="809"/>
      <c r="V157" s="809"/>
      <c r="W157" s="809"/>
      <c r="X157" s="809"/>
      <c r="Y157" s="816"/>
      <c r="Z157" s="816"/>
      <c r="AA157" s="816"/>
      <c r="AB157" s="816"/>
      <c r="AC157" s="816"/>
    </row>
    <row r="158" spans="3:29" ht="19.5" customHeight="1" x14ac:dyDescent="0.2">
      <c r="C158" s="811"/>
      <c r="D158" s="811"/>
      <c r="E158" s="811"/>
      <c r="F158" s="811"/>
      <c r="G158" s="811"/>
      <c r="H158" s="811"/>
      <c r="I158" s="811"/>
      <c r="J158" s="811"/>
      <c r="Q158" s="809"/>
      <c r="R158" s="809"/>
      <c r="S158" s="809"/>
      <c r="T158" s="809"/>
      <c r="U158" s="809"/>
      <c r="V158" s="809"/>
      <c r="W158" s="809"/>
      <c r="X158" s="809"/>
      <c r="Y158" s="816"/>
      <c r="Z158" s="816"/>
      <c r="AA158" s="816"/>
      <c r="AB158" s="816"/>
      <c r="AC158" s="816"/>
    </row>
    <row r="159" spans="3:29" ht="19.5" customHeight="1" x14ac:dyDescent="0.2">
      <c r="C159" s="252"/>
      <c r="Q159" s="330"/>
      <c r="R159" s="330"/>
      <c r="S159" s="330"/>
      <c r="T159" s="330"/>
      <c r="U159" s="330"/>
      <c r="V159" s="330"/>
      <c r="Y159" s="816"/>
      <c r="Z159" s="816"/>
      <c r="AA159" s="816"/>
      <c r="AB159" s="816"/>
      <c r="AC159" s="816"/>
    </row>
    <row r="160" spans="3:29" x14ac:dyDescent="0.2">
      <c r="Q160" s="253"/>
      <c r="Y160" s="816"/>
      <c r="Z160" s="816"/>
      <c r="AA160" s="816"/>
      <c r="AB160" s="816"/>
      <c r="AC160" s="816"/>
    </row>
    <row r="161" spans="3:46" ht="19.5" customHeight="1" x14ac:dyDescent="0.2">
      <c r="C161" s="252"/>
      <c r="I161" s="252"/>
      <c r="S161" s="310"/>
      <c r="V161" s="331"/>
      <c r="Y161" s="816"/>
      <c r="Z161" s="816"/>
      <c r="AA161" s="816"/>
      <c r="AB161" s="816"/>
      <c r="AC161" s="816"/>
    </row>
    <row r="162" spans="3:46" ht="19.5" customHeight="1" x14ac:dyDescent="0.2">
      <c r="C162" s="252"/>
      <c r="I162" s="252"/>
      <c r="Q162" s="812"/>
      <c r="R162" s="812"/>
      <c r="S162" s="812"/>
      <c r="T162" s="812"/>
      <c r="U162" s="812"/>
      <c r="V162" s="812"/>
      <c r="W162" s="812"/>
      <c r="X162" s="745"/>
      <c r="Y162" s="399"/>
      <c r="Z162" s="399"/>
      <c r="AA162" s="399"/>
      <c r="AB162" s="399"/>
      <c r="AC162" s="399"/>
    </row>
    <row r="163" spans="3:46" ht="21" customHeight="1" x14ac:dyDescent="0.2">
      <c r="N163" s="253"/>
      <c r="Q163" s="812"/>
      <c r="R163" s="812"/>
      <c r="S163" s="812"/>
      <c r="T163" s="812"/>
      <c r="U163" s="812"/>
      <c r="V163" s="812"/>
      <c r="W163" s="812"/>
      <c r="X163" s="745"/>
      <c r="Y163" s="252"/>
      <c r="Z163" s="252"/>
      <c r="AA163" s="252"/>
      <c r="AB163" s="252"/>
      <c r="AC163" s="252"/>
      <c r="AD163" s="252"/>
      <c r="AE163" s="252"/>
      <c r="AF163" s="252"/>
      <c r="AG163" s="252"/>
      <c r="AH163" s="252"/>
      <c r="AI163" s="252"/>
      <c r="AJ163" s="252"/>
      <c r="AK163" s="252"/>
      <c r="AL163" s="252"/>
      <c r="AM163" s="252"/>
      <c r="AN163" s="252"/>
      <c r="AO163" s="252"/>
      <c r="AP163" s="252"/>
      <c r="AQ163" s="252"/>
      <c r="AR163" s="252"/>
      <c r="AS163" s="252"/>
      <c r="AT163" s="252"/>
    </row>
    <row r="164" spans="3:46" ht="51" customHeight="1" x14ac:dyDescent="0.2">
      <c r="C164" s="813"/>
      <c r="D164" s="813"/>
      <c r="E164" s="813"/>
      <c r="F164" s="813"/>
      <c r="G164" s="813"/>
      <c r="H164" s="813"/>
      <c r="I164" s="813"/>
      <c r="J164" s="813"/>
      <c r="Q164" s="747"/>
      <c r="R164" s="747"/>
      <c r="S164" s="747"/>
      <c r="T164" s="747"/>
      <c r="U164" s="747"/>
      <c r="V164" s="747"/>
      <c r="W164" s="747"/>
      <c r="X164" s="747"/>
      <c r="Y164" s="252"/>
      <c r="Z164" s="252"/>
      <c r="AA164" s="252"/>
      <c r="AB164" s="252"/>
      <c r="AC164" s="252"/>
      <c r="AD164" s="252"/>
      <c r="AE164" s="252"/>
      <c r="AF164" s="252"/>
      <c r="AG164" s="252"/>
      <c r="AH164" s="252"/>
      <c r="AI164" s="252"/>
      <c r="AJ164" s="252"/>
      <c r="AK164" s="252"/>
      <c r="AL164" s="252"/>
      <c r="AM164" s="252"/>
      <c r="AN164" s="252"/>
      <c r="AO164" s="252"/>
      <c r="AP164" s="252"/>
      <c r="AQ164" s="252"/>
      <c r="AR164" s="252"/>
      <c r="AS164" s="252"/>
      <c r="AT164" s="252"/>
    </row>
    <row r="165" spans="3:46" ht="21" customHeight="1" x14ac:dyDescent="0.2">
      <c r="C165" s="334"/>
      <c r="Q165" s="812"/>
      <c r="R165" s="812"/>
      <c r="S165" s="812"/>
      <c r="T165" s="812"/>
      <c r="U165" s="812"/>
      <c r="V165" s="812"/>
      <c r="W165" s="812"/>
      <c r="X165" s="812"/>
      <c r="Y165" s="252"/>
      <c r="Z165" s="252"/>
      <c r="AA165" s="252"/>
      <c r="AB165" s="252"/>
      <c r="AC165" s="252"/>
      <c r="AD165" s="252"/>
      <c r="AE165" s="252"/>
      <c r="AF165" s="252"/>
      <c r="AG165" s="252"/>
      <c r="AH165" s="252"/>
      <c r="AI165" s="252"/>
      <c r="AJ165" s="252"/>
      <c r="AK165" s="252"/>
      <c r="AL165" s="252"/>
      <c r="AM165" s="252"/>
      <c r="AN165" s="252"/>
      <c r="AO165" s="252"/>
      <c r="AP165" s="252"/>
      <c r="AQ165" s="252"/>
      <c r="AR165" s="252"/>
      <c r="AS165" s="252"/>
      <c r="AT165" s="252"/>
    </row>
    <row r="166" spans="3:46" ht="21.75" customHeight="1" x14ac:dyDescent="0.2">
      <c r="C166" s="264"/>
      <c r="D166" s="264"/>
      <c r="E166" s="264"/>
      <c r="F166" s="264"/>
      <c r="G166" s="264"/>
      <c r="H166" s="264"/>
      <c r="I166" s="264"/>
      <c r="J166" s="264"/>
      <c r="K166" s="264"/>
      <c r="L166" s="264"/>
      <c r="M166" s="264"/>
      <c r="N166" s="264"/>
      <c r="Q166" s="809"/>
      <c r="R166" s="809"/>
      <c r="S166" s="809"/>
      <c r="T166" s="809"/>
      <c r="U166" s="809"/>
      <c r="V166" s="809"/>
      <c r="W166" s="809"/>
      <c r="X166" s="809"/>
      <c r="Y166" s="284"/>
      <c r="Z166" s="284"/>
      <c r="AA166" s="284"/>
      <c r="AB166" s="284"/>
      <c r="AC166" s="284"/>
      <c r="AD166" s="284"/>
      <c r="AE166" s="284"/>
      <c r="AF166" s="284"/>
      <c r="AG166" s="284"/>
      <c r="AH166" s="284"/>
      <c r="AJ166" s="284"/>
      <c r="AK166" s="337"/>
    </row>
    <row r="167" spans="3:46" ht="7.5" customHeight="1" x14ac:dyDescent="0.2">
      <c r="C167" s="264"/>
      <c r="D167" s="264"/>
      <c r="E167" s="264"/>
      <c r="F167" s="264"/>
      <c r="G167" s="264"/>
      <c r="H167" s="264"/>
      <c r="I167" s="264"/>
      <c r="J167" s="264"/>
      <c r="K167" s="264"/>
      <c r="L167" s="264"/>
      <c r="M167" s="264"/>
      <c r="N167" s="264"/>
      <c r="Q167" s="337"/>
      <c r="R167" s="337"/>
      <c r="S167" s="337"/>
      <c r="T167" s="337"/>
      <c r="U167" s="337"/>
      <c r="Y167" s="338"/>
      <c r="Z167" s="338"/>
      <c r="AA167" s="338"/>
      <c r="AB167" s="338"/>
      <c r="AC167" s="338"/>
      <c r="AD167" s="338"/>
      <c r="AE167" s="338"/>
      <c r="AF167" s="338"/>
      <c r="AG167" s="338"/>
      <c r="AH167" s="338"/>
      <c r="AI167" s="338"/>
      <c r="AJ167" s="338"/>
      <c r="AK167" s="337"/>
    </row>
    <row r="168" spans="3:46" ht="18" customHeight="1" x14ac:dyDescent="0.2">
      <c r="C168" s="264"/>
      <c r="D168" s="264"/>
      <c r="E168" s="264"/>
      <c r="F168" s="264"/>
      <c r="G168" s="264"/>
      <c r="H168" s="264"/>
      <c r="I168" s="264"/>
      <c r="J168" s="264"/>
      <c r="K168" s="264"/>
      <c r="L168" s="264"/>
      <c r="M168" s="264"/>
      <c r="N168" s="264"/>
      <c r="Q168" s="810"/>
      <c r="R168" s="810"/>
      <c r="S168" s="810"/>
      <c r="T168" s="810"/>
      <c r="U168" s="810"/>
      <c r="V168" s="810"/>
      <c r="W168" s="810"/>
      <c r="X168" s="810"/>
      <c r="Y168" s="337"/>
      <c r="Z168" s="337"/>
      <c r="AA168" s="337"/>
      <c r="AB168" s="337"/>
      <c r="AC168" s="337"/>
      <c r="AD168" s="337"/>
      <c r="AE168" s="337"/>
      <c r="AF168" s="337"/>
      <c r="AG168" s="337"/>
      <c r="AH168" s="337"/>
      <c r="AI168" s="337"/>
      <c r="AJ168" s="337"/>
      <c r="AK168" s="337"/>
    </row>
    <row r="169" spans="3:46" ht="14.25" customHeight="1" x14ac:dyDescent="0.2">
      <c r="C169" s="340"/>
      <c r="D169" s="340"/>
      <c r="E169" s="340"/>
      <c r="Q169" s="811"/>
      <c r="R169" s="811"/>
      <c r="S169" s="811"/>
      <c r="T169" s="811"/>
      <c r="U169" s="811"/>
      <c r="V169" s="811"/>
      <c r="W169" s="811"/>
      <c r="X169" s="811"/>
      <c r="Y169" s="284"/>
      <c r="Z169" s="284"/>
      <c r="AA169" s="284"/>
      <c r="AB169" s="284"/>
      <c r="AC169" s="284"/>
      <c r="AD169" s="284"/>
      <c r="AE169" s="284"/>
      <c r="AF169" s="284"/>
      <c r="AG169" s="284"/>
      <c r="AH169" s="284"/>
      <c r="AI169" s="284"/>
      <c r="AJ169" s="284"/>
      <c r="AK169" s="337"/>
    </row>
    <row r="170" spans="3:46" ht="26.25" customHeight="1" x14ac:dyDescent="0.2">
      <c r="C170" s="340"/>
      <c r="D170" s="340"/>
      <c r="E170" s="340"/>
      <c r="G170" s="253"/>
      <c r="Q170" s="811"/>
      <c r="R170" s="811"/>
      <c r="S170" s="811"/>
      <c r="T170" s="811"/>
      <c r="U170" s="811"/>
      <c r="V170" s="811"/>
      <c r="W170" s="811"/>
      <c r="X170" s="811"/>
      <c r="Y170" s="338"/>
      <c r="Z170" s="338"/>
      <c r="AA170" s="338"/>
      <c r="AB170" s="338"/>
      <c r="AC170" s="338"/>
      <c r="AD170" s="338"/>
      <c r="AE170" s="338"/>
      <c r="AF170" s="338"/>
      <c r="AG170" s="338"/>
      <c r="AH170" s="338"/>
      <c r="AJ170" s="338"/>
      <c r="AK170" s="337"/>
    </row>
    <row r="171" spans="3:46" ht="42.75" customHeight="1" x14ac:dyDescent="0.2">
      <c r="G171" s="253"/>
      <c r="S171" s="338"/>
      <c r="Y171" s="338"/>
      <c r="Z171" s="338"/>
      <c r="AA171" s="338"/>
      <c r="AB171" s="338"/>
      <c r="AC171" s="338"/>
      <c r="AD171" s="338"/>
      <c r="AE171" s="338"/>
      <c r="AF171" s="338"/>
      <c r="AG171" s="338"/>
      <c r="AH171" s="338"/>
      <c r="AI171" s="338"/>
      <c r="AJ171" s="338"/>
      <c r="AK171" s="337"/>
    </row>
    <row r="172" spans="3:46" ht="42.75" customHeight="1" x14ac:dyDescent="0.2">
      <c r="U172" s="743"/>
      <c r="V172" s="743"/>
      <c r="W172" s="743"/>
      <c r="X172" s="743"/>
      <c r="Y172" s="253"/>
    </row>
    <row r="173" spans="3:46" ht="7.5" customHeight="1" x14ac:dyDescent="0.2"/>
    <row r="174" spans="3:46" ht="7.5" customHeight="1" x14ac:dyDescent="0.2"/>
    <row r="175" spans="3:46" ht="20.25" customHeight="1" x14ac:dyDescent="0.2"/>
    <row r="176" spans="3:4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sheetData>
  <sheetProtection algorithmName="SHA-512" hashValue="Oq6Lc15IsP4tw8O+RIrF9d1uqtNEtCz1vH5MRuFXKWN7p4EyXmXAXQbmftxc5orqTQQKnXlQtltYxmnMOdWKIg==" saltValue="IcrbqX079Q+qY043cWU5aQ==" spinCount="100000" sheet="1" objects="1" scenarios="1" selectLockedCells="1"/>
  <dataConsolidate/>
  <mergeCells count="255">
    <mergeCell ref="W8:X8"/>
    <mergeCell ref="B9:D9"/>
    <mergeCell ref="W9:X9"/>
    <mergeCell ref="B10:D10"/>
    <mergeCell ref="U10:X10"/>
    <mergeCell ref="B11:D11"/>
    <mergeCell ref="U11:X11"/>
    <mergeCell ref="B3:D3"/>
    <mergeCell ref="B4:D4"/>
    <mergeCell ref="B5:D5"/>
    <mergeCell ref="K5:P5"/>
    <mergeCell ref="B6:D6"/>
    <mergeCell ref="B8:D8"/>
    <mergeCell ref="C23:D23"/>
    <mergeCell ref="E23:F23"/>
    <mergeCell ref="H23:J23"/>
    <mergeCell ref="C24:D24"/>
    <mergeCell ref="E24:F24"/>
    <mergeCell ref="H24:J24"/>
    <mergeCell ref="F12:J12"/>
    <mergeCell ref="T12:X12"/>
    <mergeCell ref="C13:J18"/>
    <mergeCell ref="C21:J21"/>
    <mergeCell ref="H29:I29"/>
    <mergeCell ref="C30:D30"/>
    <mergeCell ref="E30:F30"/>
    <mergeCell ref="H30:I30"/>
    <mergeCell ref="C32:L32"/>
    <mergeCell ref="C33:L33"/>
    <mergeCell ref="C26:D26"/>
    <mergeCell ref="E26:F26"/>
    <mergeCell ref="C27:D27"/>
    <mergeCell ref="E27:F27"/>
    <mergeCell ref="C29:D29"/>
    <mergeCell ref="E29:F29"/>
    <mergeCell ref="W40:X40"/>
    <mergeCell ref="Y40:Z40"/>
    <mergeCell ref="D41:E41"/>
    <mergeCell ref="F41:G41"/>
    <mergeCell ref="H41:I41"/>
    <mergeCell ref="J41:M41"/>
    <mergeCell ref="W41:X41"/>
    <mergeCell ref="Y41:Z41"/>
    <mergeCell ref="C35:L35"/>
    <mergeCell ref="C36:L36"/>
    <mergeCell ref="G38:L39"/>
    <mergeCell ref="C39:F39"/>
    <mergeCell ref="D40:E40"/>
    <mergeCell ref="F40:G40"/>
    <mergeCell ref="H40:I40"/>
    <mergeCell ref="J40:M40"/>
    <mergeCell ref="D43:E43"/>
    <mergeCell ref="F43:G43"/>
    <mergeCell ref="H43:I43"/>
    <mergeCell ref="J43:M43"/>
    <mergeCell ref="W43:X43"/>
    <mergeCell ref="Y43:Z43"/>
    <mergeCell ref="AA41:AR41"/>
    <mergeCell ref="D42:E42"/>
    <mergeCell ref="F42:G42"/>
    <mergeCell ref="H42:I42"/>
    <mergeCell ref="J42:M42"/>
    <mergeCell ref="W42:X42"/>
    <mergeCell ref="Y42:Z42"/>
    <mergeCell ref="D45:E45"/>
    <mergeCell ref="F45:G45"/>
    <mergeCell ref="H45:I45"/>
    <mergeCell ref="J45:M45"/>
    <mergeCell ref="W45:X45"/>
    <mergeCell ref="Y45:Z45"/>
    <mergeCell ref="D44:E44"/>
    <mergeCell ref="F44:G44"/>
    <mergeCell ref="H44:I44"/>
    <mergeCell ref="J44:M44"/>
    <mergeCell ref="W44:X44"/>
    <mergeCell ref="Y44:Z44"/>
    <mergeCell ref="D47:E47"/>
    <mergeCell ref="F47:G47"/>
    <mergeCell ref="H47:I47"/>
    <mergeCell ref="J47:M47"/>
    <mergeCell ref="W47:X47"/>
    <mergeCell ref="Y47:Z47"/>
    <mergeCell ref="D46:E46"/>
    <mergeCell ref="F46:G46"/>
    <mergeCell ref="H46:I46"/>
    <mergeCell ref="J46:M46"/>
    <mergeCell ref="W46:X46"/>
    <mergeCell ref="Y46:Z46"/>
    <mergeCell ref="D49:E49"/>
    <mergeCell ref="F49:G49"/>
    <mergeCell ref="H49:I49"/>
    <mergeCell ref="J49:M49"/>
    <mergeCell ref="W49:X49"/>
    <mergeCell ref="Y49:Z49"/>
    <mergeCell ref="D48:E48"/>
    <mergeCell ref="F48:G48"/>
    <mergeCell ref="H48:I48"/>
    <mergeCell ref="J48:M48"/>
    <mergeCell ref="W48:X48"/>
    <mergeCell ref="Y48:Z48"/>
    <mergeCell ref="Y52:Z52"/>
    <mergeCell ref="C54:G54"/>
    <mergeCell ref="V55:X55"/>
    <mergeCell ref="C56:E56"/>
    <mergeCell ref="G56:M56"/>
    <mergeCell ref="W56:X56"/>
    <mergeCell ref="Y56:Z56"/>
    <mergeCell ref="D50:E50"/>
    <mergeCell ref="F50:G50"/>
    <mergeCell ref="H50:I50"/>
    <mergeCell ref="J50:M50"/>
    <mergeCell ref="W50:X50"/>
    <mergeCell ref="Y50:Z50"/>
    <mergeCell ref="V60:X60"/>
    <mergeCell ref="C61:E61"/>
    <mergeCell ref="G61:M61"/>
    <mergeCell ref="W61:X61"/>
    <mergeCell ref="Y61:Z61"/>
    <mergeCell ref="V62:X62"/>
    <mergeCell ref="C57:E57"/>
    <mergeCell ref="G57:M57"/>
    <mergeCell ref="W57:X57"/>
    <mergeCell ref="Y57:Z57"/>
    <mergeCell ref="V58:X58"/>
    <mergeCell ref="C59:E59"/>
    <mergeCell ref="G59:M59"/>
    <mergeCell ref="W59:X59"/>
    <mergeCell ref="Y59:Z59"/>
    <mergeCell ref="C63:E63"/>
    <mergeCell ref="G63:M63"/>
    <mergeCell ref="W63:X63"/>
    <mergeCell ref="Y63:Z63"/>
    <mergeCell ref="V64:X64"/>
    <mergeCell ref="C65:E65"/>
    <mergeCell ref="G65:M65"/>
    <mergeCell ref="W65:X65"/>
    <mergeCell ref="Y65:Z65"/>
    <mergeCell ref="C69:E69"/>
    <mergeCell ref="G69:M69"/>
    <mergeCell ref="W69:X69"/>
    <mergeCell ref="Y69:Z69"/>
    <mergeCell ref="V70:X70"/>
    <mergeCell ref="Y71:Z71"/>
    <mergeCell ref="V66:X66"/>
    <mergeCell ref="C67:E67"/>
    <mergeCell ref="G67:M67"/>
    <mergeCell ref="W67:X67"/>
    <mergeCell ref="Y67:Z67"/>
    <mergeCell ref="V68:X68"/>
    <mergeCell ref="C86:K86"/>
    <mergeCell ref="C87:K88"/>
    <mergeCell ref="L88:L91"/>
    <mergeCell ref="M88:O90"/>
    <mergeCell ref="C90:G90"/>
    <mergeCell ref="C91:F91"/>
    <mergeCell ref="Y73:Z73"/>
    <mergeCell ref="C76:K76"/>
    <mergeCell ref="C77:K77"/>
    <mergeCell ref="F79:J79"/>
    <mergeCell ref="C81:E81"/>
    <mergeCell ref="M81:O84"/>
    <mergeCell ref="C82:K82"/>
    <mergeCell ref="C83:E83"/>
    <mergeCell ref="C84:K84"/>
    <mergeCell ref="C94:D94"/>
    <mergeCell ref="E94:H94"/>
    <mergeCell ref="I94:O94"/>
    <mergeCell ref="R94:Y94"/>
    <mergeCell ref="C95:D95"/>
    <mergeCell ref="E95:H95"/>
    <mergeCell ref="I95:O95"/>
    <mergeCell ref="R95:Y95"/>
    <mergeCell ref="C92:D92"/>
    <mergeCell ref="E92:H92"/>
    <mergeCell ref="I92:O92"/>
    <mergeCell ref="R92:Y92"/>
    <mergeCell ref="C93:D93"/>
    <mergeCell ref="E93:H93"/>
    <mergeCell ref="I93:O93"/>
    <mergeCell ref="R93:Y93"/>
    <mergeCell ref="C98:D98"/>
    <mergeCell ref="E98:H98"/>
    <mergeCell ref="I98:O98"/>
    <mergeCell ref="R98:Y98"/>
    <mergeCell ref="C99:D99"/>
    <mergeCell ref="E99:H99"/>
    <mergeCell ref="I99:O99"/>
    <mergeCell ref="R99:Y99"/>
    <mergeCell ref="C96:D96"/>
    <mergeCell ref="E96:H96"/>
    <mergeCell ref="I96:O96"/>
    <mergeCell ref="R96:Y96"/>
    <mergeCell ref="C97:D97"/>
    <mergeCell ref="E97:H97"/>
    <mergeCell ref="I97:O97"/>
    <mergeCell ref="R97:Y97"/>
    <mergeCell ref="C102:D102"/>
    <mergeCell ref="E102:H102"/>
    <mergeCell ref="I102:O102"/>
    <mergeCell ref="R102:Y102"/>
    <mergeCell ref="I103:O103"/>
    <mergeCell ref="C107:G107"/>
    <mergeCell ref="C100:D100"/>
    <mergeCell ref="E100:H100"/>
    <mergeCell ref="I100:O100"/>
    <mergeCell ref="R100:Y100"/>
    <mergeCell ref="C101:D101"/>
    <mergeCell ref="E101:H101"/>
    <mergeCell ref="I101:O101"/>
    <mergeCell ref="R101:Y101"/>
    <mergeCell ref="C108:J108"/>
    <mergeCell ref="C110:J110"/>
    <mergeCell ref="Q110:T110"/>
    <mergeCell ref="C111:J111"/>
    <mergeCell ref="C112:J112"/>
    <mergeCell ref="Y112:AC161"/>
    <mergeCell ref="C113:J113"/>
    <mergeCell ref="C116:J116"/>
    <mergeCell ref="Q116:T116"/>
    <mergeCell ref="C117:J117"/>
    <mergeCell ref="C125:J125"/>
    <mergeCell ref="C126:J126"/>
    <mergeCell ref="C127:J127"/>
    <mergeCell ref="C130:J130"/>
    <mergeCell ref="Q130:T130"/>
    <mergeCell ref="C131:J131"/>
    <mergeCell ref="C118:J118"/>
    <mergeCell ref="C119:J119"/>
    <mergeCell ref="C122:J122"/>
    <mergeCell ref="Q122:T122"/>
    <mergeCell ref="C123:J123"/>
    <mergeCell ref="C124:J124"/>
    <mergeCell ref="C143:J152"/>
    <mergeCell ref="C155:J155"/>
    <mergeCell ref="Q155:X155"/>
    <mergeCell ref="C156:J156"/>
    <mergeCell ref="Q156:X156"/>
    <mergeCell ref="C157:J157"/>
    <mergeCell ref="Q157:X157"/>
    <mergeCell ref="C132:J132"/>
    <mergeCell ref="C133:J133"/>
    <mergeCell ref="C136:J136"/>
    <mergeCell ref="C137:J139"/>
    <mergeCell ref="C141:G141"/>
    <mergeCell ref="C142:J142"/>
    <mergeCell ref="Q166:X166"/>
    <mergeCell ref="Q168:X168"/>
    <mergeCell ref="Q169:X170"/>
    <mergeCell ref="U172:X172"/>
    <mergeCell ref="C158:J158"/>
    <mergeCell ref="Q158:X158"/>
    <mergeCell ref="Q162:X163"/>
    <mergeCell ref="C164:J164"/>
    <mergeCell ref="Q164:X164"/>
    <mergeCell ref="Q165:X165"/>
  </mergeCells>
  <conditionalFormatting sqref="C93:O93 C94:H102 I94:O103">
    <cfRule type="expression" dxfId="38" priority="18">
      <formula>$C93=""</formula>
    </cfRule>
  </conditionalFormatting>
  <conditionalFormatting sqref="E93:H102">
    <cfRule type="expression" dxfId="37" priority="1">
      <formula>IF(LEFT($C93,4)="Cirk",TRUE,FALSE)</formula>
    </cfRule>
    <cfRule type="expression" dxfId="36" priority="2">
      <formula>IF(RIGHT(LEFT($C93,7),1)="T",TRUE,FALSE)</formula>
    </cfRule>
  </conditionalFormatting>
  <conditionalFormatting sqref="F41:G50">
    <cfRule type="expression" dxfId="35" priority="6">
      <formula>$D41="Vara"</formula>
    </cfRule>
  </conditionalFormatting>
  <conditionalFormatting sqref="G57:O57">
    <cfRule type="expression" dxfId="34" priority="4">
      <formula>$F57="Ja"</formula>
    </cfRule>
  </conditionalFormatting>
  <conditionalFormatting sqref="G59:O59 G61:O61 G63:O63 G65:O65 G67:O67 G69:O69">
    <cfRule type="expression" dxfId="33" priority="15">
      <formula>$F59="Ja"</formula>
    </cfRule>
  </conditionalFormatting>
  <conditionalFormatting sqref="H41:I50">
    <cfRule type="expression" dxfId="32" priority="5">
      <formula>$D41="Tjänst"</formula>
    </cfRule>
  </conditionalFormatting>
  <conditionalFormatting sqref="Q41:X50">
    <cfRule type="expression" dxfId="31" priority="25">
      <formula>OR(AND($F41&lt;&gt;"Välj vara/tjänst",$F41&lt;&gt;""),$H41&lt;&gt;"")</formula>
    </cfRule>
  </conditionalFormatting>
  <conditionalFormatting sqref="Q57:X57 Q59:X59 Q61:X61 Q63:X63 Q65:X65 Q67:X67 Q69:X69">
    <cfRule type="expression" dxfId="30" priority="14">
      <formula>$F57="Ja"</formula>
    </cfRule>
  </conditionalFormatting>
  <conditionalFormatting sqref="Q59:X59">
    <cfRule type="expression" dxfId="29" priority="13">
      <formula>AND($D59&lt;&gt;"Välj tjänst",$D59&lt;&gt;"")</formula>
    </cfRule>
  </conditionalFormatting>
  <conditionalFormatting sqref="Q61:X61">
    <cfRule type="expression" dxfId="28" priority="12">
      <formula>AND($D61&lt;&gt;"Välj tjänst",$D61&lt;&gt;"")</formula>
    </cfRule>
  </conditionalFormatting>
  <conditionalFormatting sqref="Q63:X63">
    <cfRule type="expression" dxfId="27" priority="11">
      <formula>AND($D63&lt;&gt;"Välj tjänst",$D63&lt;&gt;"")</formula>
    </cfRule>
  </conditionalFormatting>
  <conditionalFormatting sqref="Q65:X65">
    <cfRule type="expression" dxfId="26" priority="10">
      <formula>AND($D65&lt;&gt;"Välj tjänst",$D65&lt;&gt;"")</formula>
    </cfRule>
  </conditionalFormatting>
  <conditionalFormatting sqref="Q67:X67">
    <cfRule type="expression" dxfId="25" priority="9">
      <formula>AND($D67&lt;&gt;"Välj tjänst",$D67&lt;&gt;"")</formula>
    </cfRule>
  </conditionalFormatting>
  <conditionalFormatting sqref="Q69:X69">
    <cfRule type="expression" dxfId="24" priority="8">
      <formula>AND($D69&lt;&gt;"Välj tjänst",$D69&lt;&gt;"")</formula>
    </cfRule>
  </conditionalFormatting>
  <conditionalFormatting sqref="Q166:X166 Q169:X170">
    <cfRule type="expression" dxfId="23" priority="24" stopIfTrue="1">
      <formula>#REF!="Ja"</formula>
    </cfRule>
  </conditionalFormatting>
  <conditionalFormatting sqref="Q93:Y102">
    <cfRule type="expression" dxfId="22" priority="7">
      <formula>$I93=""</formula>
    </cfRule>
  </conditionalFormatting>
  <conditionalFormatting sqref="R93:Y102">
    <cfRule type="expression" dxfId="21" priority="3">
      <formula>$Q93="Nej"</formula>
    </cfRule>
  </conditionalFormatting>
  <conditionalFormatting sqref="U110 U116 U122">
    <cfRule type="expression" dxfId="20" priority="22" stopIfTrue="1">
      <formula>AH110</formula>
    </cfRule>
  </conditionalFormatting>
  <conditionalFormatting sqref="U110">
    <cfRule type="cellIs" dxfId="19" priority="21" stopIfTrue="1" operator="equal">
      <formula>"Nej"</formula>
    </cfRule>
  </conditionalFormatting>
  <conditionalFormatting sqref="U116">
    <cfRule type="cellIs" dxfId="18" priority="20" stopIfTrue="1" operator="equal">
      <formula>"Nej"</formula>
    </cfRule>
  </conditionalFormatting>
  <conditionalFormatting sqref="U122">
    <cfRule type="cellIs" dxfId="17" priority="19" stopIfTrue="1" operator="equal">
      <formula>"Nej"</formula>
    </cfRule>
  </conditionalFormatting>
  <conditionalFormatting sqref="U130">
    <cfRule type="cellIs" dxfId="16" priority="16" stopIfTrue="1" operator="equal">
      <formula>"Nej"</formula>
    </cfRule>
    <cfRule type="expression" dxfId="15" priority="17" stopIfTrue="1">
      <formula>AH130</formula>
    </cfRule>
  </conditionalFormatting>
  <dataValidations count="17">
    <dataValidation type="date" errorStyle="information" allowBlank="1" showInputMessage="1" showErrorMessage="1" errorTitle="Fel" error="Ogiltigt datum._x000a_Datum anges i datumformatet ÅÅÅÅ-MM-DD och får inte vara senare än datumet &quot;Sista dag för avropssvar&quot;" promptTitle="Datum" prompt="Datum i datumformatet ÅÅÅÅ-MM-DD" sqref="E24:F24" xr:uid="{48622A08-E5D5-4E47-B081-4AFDE2C99322}">
      <formula1>40817</formula1>
      <formula2>47484</formula2>
    </dataValidation>
    <dataValidation type="date" errorStyle="information" allowBlank="1" showInputMessage="1" showErrorMessage="1" errorTitle="Fel" error="Ogiltigt datum._x000a_Datum anges i datumformatet ÅÅÅÅ-MM-DD och får inte vara senare än datumet &quot;Sista dag för avropssvar&quot;" promptTitle="Datum" prompt="Datum i datumformatet ÅÅÅÅ-MM-DD" sqref="C24:D24" xr:uid="{216C8D9A-EFAD-4B25-9169-68E8DC505EE9}">
      <formula1>40909</formula1>
      <formula2>47484</formula2>
    </dataValidation>
    <dataValidation type="list" allowBlank="1" showInputMessage="1" showErrorMessage="1" sqref="Q9:V9" xr:uid="{D01B086C-0BC8-4ECC-B0BB-C389FB26E430}">
      <formula1>ResLevDelområde</formula1>
    </dataValidation>
    <dataValidation type="list" showInputMessage="1" showErrorMessage="1" sqref="C93:D102" xr:uid="{39B7E02C-7B89-4F09-B7B8-149DE07126CA}">
      <formula1>ListaVaraTjänst</formula1>
    </dataValidation>
    <dataValidation type="list" allowBlank="1" showInputMessage="1" showErrorMessage="1" sqref="D41:E50" xr:uid="{5B339B52-CA9F-449E-8E3B-19936E6BF87A}">
      <formula1>TblVaraTjanstAlt</formula1>
    </dataValidation>
    <dataValidation type="list" allowBlank="1" showInputMessage="1" showErrorMessage="1" sqref="N67 N59 N69 N57 N61 N63 N65 N41:N50" xr:uid="{F1A02CCC-66E3-4879-B2C1-424947FD6082}">
      <formula1>ValBilaga</formula1>
    </dataValidation>
    <dataValidation type="list" allowBlank="1" showInputMessage="1" showErrorMessage="1" sqref="C84:K84" xr:uid="{05F09593-B9B8-4061-9D62-B50C4B31E46C}">
      <formula1>TblUtVrd</formula1>
    </dataValidation>
    <dataValidation type="list" allowBlank="1" showInputMessage="1" showErrorMessage="1" sqref="C77:K77" xr:uid="{C1C1BF47-F1C0-48CF-97C3-FCB94440227E}">
      <formula1>TblGrundTilldeln</formula1>
    </dataValidation>
    <dataValidation type="list" allowBlank="1" showInputMessage="1" showErrorMessage="1" sqref="C33 C36:L36" xr:uid="{532C36EB-6F56-4A2C-B097-490905CDEB99}">
      <formula1>TblDelområde</formula1>
    </dataValidation>
    <dataValidation type="list" allowBlank="1" showInputMessage="1" showErrorMessage="1" sqref="F41:G50" xr:uid="{DD14BB99-2A7C-4425-92B3-0B88DD76DBCF}">
      <formula1>ResVarTja</formula1>
    </dataValidation>
    <dataValidation type="date" errorStyle="information" allowBlank="1" showInputMessage="1" showErrorMessage="1" errorTitle="Fel" error="Ange datum i datumformatet ÅÅÅÅ-MM-DD" promptTitle="Datum" prompt="Datum i datumformatet ÅÅÅÅ-MM-DD" sqref="E31" xr:uid="{4F530A70-F3D5-4342-82F6-426A3F18BC8F}">
      <formula1>40817</formula1>
      <formula2>42308</formula2>
    </dataValidation>
    <dataValidation errorStyle="information" allowBlank="1" errorTitle="Fel" error="Fel datumformat._x000a_Ange datum i datumformatet ÅÅÅÅ-MM-DD Alternativt texten &quot;Ej tillämpligt&quot;_x000a_" promptTitle="Datum" prompt="Datum i datumformatet ÅÅÅÅ-MM-DD_x000a_Som tumregel vid komplexa avrop kan det anses rimligt med minst 14 arbetsdagars svarstid och vid mindre komplexa avrop är motsvarande svarstid sju arbetsdagar." sqref="C31" xr:uid="{88158090-BA43-46FB-95B6-14605756A86E}"/>
    <dataValidation allowBlank="1" showErrorMessage="1" sqref="C34:J34" xr:uid="{BE83101C-C1FD-4A21-AAC3-7067A5FAB66D}"/>
    <dataValidation type="date" errorStyle="information" allowBlank="1" showInputMessage="1" showErrorMessage="1" errorTitle="Fel" error="Fel datumformat._x000a_Ange datum i datumformatet ÅÅÅÅ-MM-DD Alternativt texten &quot;Ej tillämpligt&quot;_x000a_" promptTitle="Datum" prompt="Datum i datumformatet ÅÅÅÅ-MM-DD_x000a_" sqref="C27:D27 E30:F30" xr:uid="{107CB542-26A8-4858-9198-6A9DE2BEBFFF}">
      <formula1>40817</formula1>
      <formula2>47484</formula2>
    </dataValidation>
    <dataValidation type="date" errorStyle="information" allowBlank="1" showInputMessage="1" showErrorMessage="1" errorTitle="Fel" error="Ange datum i datumformatet ÅÅÅÅ-MM-DD" promptTitle="Datum" prompt="Datum i datumformatet ÅÅÅÅ-MM-DD" sqref="E27:F27" xr:uid="{FE53D006-A203-444A-97B2-696D40F59713}">
      <formula1>40817</formula1>
      <formula2>47484</formula2>
    </dataValidation>
    <dataValidation type="list" allowBlank="1" showInputMessage="1" showErrorMessage="1" sqref="U110 R161 U116 U122 U130 Q93:Q102 F69 F57 F67 F59 F61 F63 F65" xr:uid="{51FD7BC8-B73B-4BCE-B10E-E9FB6D75179C}">
      <formula1>"Ja,Nej"</formula1>
    </dataValidation>
    <dataValidation errorStyle="information" allowBlank="1" errorTitle="Fel" error="Fel datumformat._x000a_Ange datum i datumformatet ÅÅÅÅ-MM-DD Alternativt texten &quot;Ej tillämpligt&quot;_x000a_" promptTitle="Datum" prompt="Datum i datumformatet ÅÅÅÅ-MM-DD_x000a_" sqref="C30:D30" xr:uid="{81739DF4-6775-4603-B277-0BD5441EBC93}"/>
  </dataValidations>
  <pageMargins left="0.31496062992125984" right="0.31496062992125984" top="0.39370078740157483" bottom="0.39370078740157483" header="0.51181102362204722" footer="0.19685039370078741"/>
  <pageSetup paperSize="9" scale="50" fitToHeight="0" pageOrder="overThenDown" orientation="landscape" r:id="rId1"/>
  <headerFooter alignWithMargins="0">
    <oddFooter>&amp;R&amp;P (&amp;N)</oddFooter>
  </headerFooter>
  <colBreaks count="1" manualBreakCount="1">
    <brk id="16"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2FBA6FE8-6330-48FD-B4D2-24DD0B938AB8}">
          <x14:formula1>
            <xm:f>Admin!$F$67:$F$68</xm:f>
          </x14:formula1>
          <xm:sqref>D12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2:AS211"/>
  <sheetViews>
    <sheetView showGridLines="0" tabSelected="1" zoomScaleNormal="100" workbookViewId="0">
      <selection activeCell="P149" sqref="P149:W149"/>
    </sheetView>
  </sheetViews>
  <sheetFormatPr defaultColWidth="9.140625" defaultRowHeight="12.75" x14ac:dyDescent="0.2"/>
  <cols>
    <col min="1" max="1" width="4.140625" style="176" customWidth="1"/>
    <col min="2" max="10" width="10.28515625" style="18" customWidth="1"/>
    <col min="11" max="11" width="10.5703125" style="18" customWidth="1"/>
    <col min="12" max="12" width="12.5703125" style="18" customWidth="1"/>
    <col min="13" max="13" width="11.28515625" style="18" customWidth="1"/>
    <col min="14" max="14" width="10.7109375" style="18" customWidth="1"/>
    <col min="15" max="15" width="3.28515625" style="18" customWidth="1"/>
    <col min="16" max="18" width="19.140625" style="18" customWidth="1"/>
    <col min="19" max="19" width="10.28515625" style="18" customWidth="1"/>
    <col min="20" max="21" width="9.5703125" style="18" customWidth="1"/>
    <col min="22" max="22" width="12.140625" style="18" customWidth="1"/>
    <col min="23" max="23" width="10.5703125" style="18" customWidth="1"/>
    <col min="24" max="25" width="8.7109375" style="18" customWidth="1"/>
    <col min="26" max="26" width="8.5703125" style="18" customWidth="1"/>
    <col min="27" max="28" width="9.140625" style="18" hidden="1" customWidth="1"/>
    <col min="29" max="29" width="12.5703125" style="18" hidden="1" customWidth="1"/>
    <col min="30" max="32" width="8.42578125" style="18" hidden="1" customWidth="1"/>
    <col min="33" max="34" width="9.7109375" style="18" hidden="1" customWidth="1"/>
    <col min="35" max="35" width="8.42578125" style="18" customWidth="1"/>
    <col min="36" max="37" width="7.7109375" style="18" customWidth="1"/>
    <col min="38" max="39" width="8.7109375" style="18" customWidth="1"/>
    <col min="40" max="40" width="7.7109375" style="18" customWidth="1"/>
    <col min="41" max="43" width="9.140625" style="18" customWidth="1"/>
    <col min="44" max="44" width="10.42578125" style="18" customWidth="1"/>
    <col min="45" max="50" width="9.140625" style="18" customWidth="1"/>
    <col min="51" max="16384" width="9.140625" style="18"/>
  </cols>
  <sheetData>
    <row r="2" spans="1:34" x14ac:dyDescent="0.2">
      <c r="G2" s="19"/>
      <c r="J2" s="33"/>
      <c r="M2" s="40"/>
      <c r="O2" s="17" t="str">
        <f>"Avrop nr: "&amp;B15</f>
        <v xml:space="preserve">Avrop nr: </v>
      </c>
      <c r="W2" s="17" t="str">
        <f>"Avrop nr: "&amp;B15</f>
        <v xml:space="preserve">Avrop nr: </v>
      </c>
      <c r="AC2" s="17"/>
    </row>
    <row r="3" spans="1:34" ht="26.25" x14ac:dyDescent="0.2">
      <c r="B3" s="421" t="s">
        <v>73</v>
      </c>
      <c r="C3" s="421"/>
      <c r="D3" s="422"/>
      <c r="E3" s="422"/>
      <c r="P3" s="421" t="s">
        <v>74</v>
      </c>
      <c r="Q3" s="423"/>
      <c r="R3" s="422"/>
      <c r="T3" s="424" t="str">
        <f>IF(LarmStatus,"Minst ett av de obligatoriska kraven är inte ifyllda eller besvarade med Nej","")</f>
        <v>Minst ett av de obligatoriska kraven är inte ifyllda eller besvarade med Nej</v>
      </c>
      <c r="U3" s="424"/>
      <c r="V3" s="424"/>
      <c r="W3" s="424"/>
      <c r="X3" s="19"/>
      <c r="Y3" s="19"/>
      <c r="Z3" s="19"/>
      <c r="AB3" s="19"/>
      <c r="AD3" s="49"/>
      <c r="AH3" s="19" t="b">
        <f>OR(AH4:AH846)</f>
        <v>1</v>
      </c>
    </row>
    <row r="4" spans="1:34" ht="32.25" customHeight="1" x14ac:dyDescent="0.35">
      <c r="B4" s="425" t="s">
        <v>692</v>
      </c>
      <c r="C4" s="426"/>
      <c r="D4" s="426"/>
      <c r="E4" s="426"/>
      <c r="F4" s="426"/>
      <c r="G4" s="426"/>
      <c r="H4" s="426"/>
      <c r="I4" s="426"/>
      <c r="J4" s="429" t="s">
        <v>386</v>
      </c>
      <c r="K4" s="430"/>
      <c r="L4" s="430"/>
      <c r="M4" s="430"/>
      <c r="N4" s="430"/>
      <c r="O4" s="431"/>
      <c r="P4" s="432" t="s">
        <v>672</v>
      </c>
      <c r="Q4" s="432"/>
      <c r="R4" s="432"/>
      <c r="S4" s="432"/>
      <c r="T4" s="432"/>
      <c r="U4" s="432"/>
      <c r="V4" s="432"/>
      <c r="W4" s="433"/>
      <c r="Z4" s="20"/>
    </row>
    <row r="5" spans="1:34" ht="63" customHeight="1" x14ac:dyDescent="0.2">
      <c r="B5" s="427"/>
      <c r="C5" s="428"/>
      <c r="D5" s="428"/>
      <c r="E5" s="428"/>
      <c r="F5" s="428"/>
      <c r="G5" s="428"/>
      <c r="H5" s="428"/>
      <c r="I5" s="428"/>
      <c r="J5" s="436" t="str">
        <f>Information!B5</f>
        <v>Kontorspapper</v>
      </c>
      <c r="K5" s="437"/>
      <c r="L5" s="437"/>
      <c r="M5" s="437"/>
      <c r="N5" s="437"/>
      <c r="O5" s="438"/>
      <c r="P5" s="434"/>
      <c r="Q5" s="434"/>
      <c r="R5" s="434"/>
      <c r="S5" s="434"/>
      <c r="T5" s="434"/>
      <c r="U5" s="434"/>
      <c r="V5" s="434"/>
      <c r="W5" s="435"/>
      <c r="AB5" s="1"/>
      <c r="AC5" s="22"/>
      <c r="AD5" s="22"/>
      <c r="AE5" s="22"/>
      <c r="AF5" s="22"/>
    </row>
    <row r="6" spans="1:34" ht="26.25" customHeight="1" x14ac:dyDescent="0.2">
      <c r="B6" s="410" t="s">
        <v>163</v>
      </c>
      <c r="C6" s="410"/>
      <c r="D6" s="410"/>
      <c r="E6" s="410"/>
      <c r="F6" s="410"/>
      <c r="G6" s="410"/>
      <c r="H6" s="410"/>
      <c r="I6" s="410"/>
      <c r="J6" s="411" t="s">
        <v>650</v>
      </c>
      <c r="K6" s="412"/>
      <c r="L6" s="412"/>
      <c r="M6" s="412"/>
      <c r="N6" s="412"/>
      <c r="O6" s="413"/>
      <c r="P6" s="19"/>
      <c r="Q6" s="6"/>
      <c r="R6" s="6"/>
      <c r="S6" s="6"/>
      <c r="T6" s="6"/>
      <c r="U6" s="6"/>
      <c r="V6" s="6"/>
      <c r="W6" s="6"/>
      <c r="AB6" s="1"/>
      <c r="AC6" s="22"/>
      <c r="AD6" s="22"/>
      <c r="AE6" s="22"/>
      <c r="AF6" s="22"/>
    </row>
    <row r="7" spans="1:34" ht="18" customHeight="1" x14ac:dyDescent="0.2">
      <c r="B7" s="414" t="s">
        <v>72</v>
      </c>
      <c r="C7" s="414"/>
      <c r="D7" s="414"/>
      <c r="E7" s="414"/>
      <c r="F7" s="414"/>
      <c r="G7" s="414"/>
      <c r="H7" s="414"/>
      <c r="I7" s="414"/>
      <c r="J7" s="411"/>
      <c r="K7" s="412"/>
      <c r="L7" s="412"/>
      <c r="M7" s="412"/>
      <c r="N7" s="412"/>
      <c r="O7" s="413"/>
      <c r="P7" s="21" t="s">
        <v>29</v>
      </c>
      <c r="Q7" s="6"/>
      <c r="R7" s="6"/>
      <c r="S7" s="6"/>
      <c r="T7" s="6"/>
      <c r="U7" s="6"/>
      <c r="V7" s="6"/>
      <c r="W7" s="6"/>
      <c r="AB7" s="1"/>
      <c r="AC7" s="22"/>
      <c r="AD7" s="22"/>
      <c r="AE7" s="22"/>
      <c r="AF7" s="22"/>
    </row>
    <row r="8" spans="1:34" ht="27.75" customHeight="1" x14ac:dyDescent="0.2">
      <c r="B8" s="415" t="s">
        <v>6</v>
      </c>
      <c r="C8" s="416"/>
      <c r="D8" s="416"/>
      <c r="E8" s="416"/>
      <c r="F8" s="416"/>
      <c r="G8" s="416"/>
      <c r="H8" s="415" t="s">
        <v>31</v>
      </c>
      <c r="I8" s="417"/>
      <c r="J8" s="418" t="str">
        <f>Information!B6</f>
        <v>Ramavtalsnummer:  23.2-10936-2021</v>
      </c>
      <c r="K8" s="419"/>
      <c r="L8" s="419"/>
      <c r="M8" s="419"/>
      <c r="N8" s="419"/>
      <c r="O8" s="420"/>
      <c r="P8" s="443" t="s">
        <v>30</v>
      </c>
      <c r="Q8" s="443"/>
      <c r="R8" s="443"/>
      <c r="S8" s="443"/>
      <c r="T8" s="443"/>
      <c r="U8" s="443"/>
      <c r="V8" s="443" t="s">
        <v>31</v>
      </c>
      <c r="W8" s="443"/>
      <c r="AB8" s="1"/>
      <c r="AC8" s="22"/>
      <c r="AD8" s="22"/>
      <c r="AE8" s="22"/>
      <c r="AF8" s="22"/>
    </row>
    <row r="9" spans="1:34" ht="19.5" customHeight="1" x14ac:dyDescent="0.2">
      <c r="B9" s="444"/>
      <c r="C9" s="445"/>
      <c r="D9" s="445"/>
      <c r="E9" s="445"/>
      <c r="F9" s="445"/>
      <c r="G9" s="445"/>
      <c r="H9" s="444"/>
      <c r="I9" s="446"/>
      <c r="J9" s="447" t="s">
        <v>653</v>
      </c>
      <c r="K9" s="448"/>
      <c r="L9" s="448"/>
      <c r="M9" s="448"/>
      <c r="N9" s="448"/>
      <c r="O9" s="449"/>
      <c r="P9" s="450"/>
      <c r="Q9" s="450"/>
      <c r="R9" s="450"/>
      <c r="S9" s="450"/>
      <c r="T9" s="450"/>
      <c r="U9" s="450"/>
      <c r="V9" s="451"/>
      <c r="W9" s="451"/>
      <c r="AB9" s="1"/>
      <c r="AC9" s="22"/>
      <c r="AD9" s="22"/>
      <c r="AE9" s="22"/>
      <c r="AF9" s="22"/>
    </row>
    <row r="10" spans="1:34" s="22" customFormat="1" ht="27.75" customHeight="1" x14ac:dyDescent="0.2">
      <c r="A10" s="177"/>
      <c r="B10" s="439" t="s">
        <v>7</v>
      </c>
      <c r="C10" s="439"/>
      <c r="D10" s="439"/>
      <c r="E10" s="439" t="s">
        <v>5</v>
      </c>
      <c r="F10" s="439"/>
      <c r="G10" s="439"/>
      <c r="H10" s="439" t="s">
        <v>56</v>
      </c>
      <c r="I10" s="439"/>
      <c r="J10" s="873" t="s">
        <v>769</v>
      </c>
      <c r="K10" s="874"/>
      <c r="L10" s="874"/>
      <c r="M10" s="874"/>
      <c r="N10" s="874"/>
      <c r="O10" s="875"/>
      <c r="P10" s="443" t="s">
        <v>1</v>
      </c>
      <c r="Q10" s="443"/>
      <c r="R10" s="443"/>
      <c r="S10" s="443"/>
      <c r="T10" s="443" t="s">
        <v>3</v>
      </c>
      <c r="U10" s="443"/>
      <c r="V10" s="443"/>
      <c r="W10" s="443"/>
      <c r="AB10" s="1"/>
    </row>
    <row r="11" spans="1:34" ht="19.5" customHeight="1" x14ac:dyDescent="0.2">
      <c r="B11" s="452"/>
      <c r="C11" s="452"/>
      <c r="D11" s="452"/>
      <c r="E11" s="452"/>
      <c r="F11" s="452"/>
      <c r="G11" s="452"/>
      <c r="H11" s="452"/>
      <c r="I11" s="452"/>
      <c r="P11" s="451"/>
      <c r="Q11" s="451"/>
      <c r="R11" s="451"/>
      <c r="S11" s="451"/>
      <c r="T11" s="451"/>
      <c r="U11" s="451"/>
      <c r="V11" s="451"/>
      <c r="W11" s="451"/>
      <c r="AB11" s="1"/>
      <c r="AC11" s="22"/>
      <c r="AD11" s="22"/>
      <c r="AE11" s="22"/>
      <c r="AF11" s="22"/>
    </row>
    <row r="12" spans="1:34" ht="27.75" customHeight="1" x14ac:dyDescent="0.2">
      <c r="B12" s="439" t="s">
        <v>55</v>
      </c>
      <c r="C12" s="439"/>
      <c r="D12" s="439"/>
      <c r="E12" s="439" t="s">
        <v>1</v>
      </c>
      <c r="F12" s="439"/>
      <c r="G12" s="439"/>
      <c r="H12" s="439" t="s">
        <v>2</v>
      </c>
      <c r="I12" s="439"/>
      <c r="P12" s="443" t="s">
        <v>7</v>
      </c>
      <c r="Q12" s="443"/>
      <c r="R12" s="443"/>
      <c r="S12" s="453"/>
      <c r="T12" s="443" t="s">
        <v>5</v>
      </c>
      <c r="U12" s="443"/>
      <c r="V12" s="443" t="s">
        <v>56</v>
      </c>
      <c r="W12" s="443"/>
      <c r="AB12" s="1"/>
      <c r="AC12" s="22"/>
      <c r="AD12" s="22"/>
      <c r="AE12" s="22"/>
      <c r="AF12" s="22"/>
    </row>
    <row r="13" spans="1:34" ht="19.5" customHeight="1" x14ac:dyDescent="0.2">
      <c r="B13" s="452"/>
      <c r="C13" s="452"/>
      <c r="D13" s="452"/>
      <c r="E13" s="452"/>
      <c r="F13" s="452"/>
      <c r="G13" s="452"/>
      <c r="H13" s="452"/>
      <c r="I13" s="452"/>
      <c r="P13" s="451"/>
      <c r="Q13" s="451"/>
      <c r="R13" s="451"/>
      <c r="S13" s="459"/>
      <c r="T13" s="451"/>
      <c r="U13" s="451"/>
      <c r="V13" s="451"/>
      <c r="W13" s="451"/>
      <c r="AB13" s="1"/>
      <c r="AC13" s="22"/>
      <c r="AD13" s="22"/>
      <c r="AE13" s="22"/>
      <c r="AF13" s="22"/>
    </row>
    <row r="14" spans="1:34" ht="27.75" customHeight="1" x14ac:dyDescent="0.2">
      <c r="B14" s="439" t="s">
        <v>136</v>
      </c>
      <c r="C14" s="439"/>
      <c r="D14" s="439"/>
      <c r="E14" s="415" t="s">
        <v>3</v>
      </c>
      <c r="F14" s="416"/>
      <c r="G14" s="416"/>
      <c r="H14" s="416"/>
      <c r="I14" s="417"/>
      <c r="P14" s="453" t="s">
        <v>2</v>
      </c>
      <c r="Q14" s="454"/>
      <c r="R14" s="454"/>
      <c r="S14" s="454"/>
      <c r="T14" s="453" t="s">
        <v>32</v>
      </c>
      <c r="U14" s="454"/>
      <c r="V14" s="454"/>
      <c r="W14" s="455"/>
      <c r="AB14" s="1"/>
      <c r="AC14" s="22"/>
      <c r="AD14" s="22"/>
      <c r="AE14" s="22"/>
      <c r="AF14" s="22"/>
    </row>
    <row r="15" spans="1:34" ht="19.5" customHeight="1" x14ac:dyDescent="0.2">
      <c r="B15" s="452"/>
      <c r="C15" s="452"/>
      <c r="D15" s="452"/>
      <c r="E15" s="444"/>
      <c r="F15" s="445"/>
      <c r="G15" s="445"/>
      <c r="H15" s="445"/>
      <c r="I15" s="446"/>
      <c r="P15" s="456">
        <v>70707070</v>
      </c>
      <c r="Q15" s="457"/>
      <c r="R15" s="457"/>
      <c r="S15" s="457"/>
      <c r="T15" s="456"/>
      <c r="U15" s="457"/>
      <c r="V15" s="457"/>
      <c r="W15" s="458"/>
      <c r="AB15" s="1"/>
      <c r="AC15" s="22"/>
      <c r="AD15" s="22"/>
      <c r="AE15" s="22"/>
      <c r="AF15" s="22"/>
    </row>
    <row r="16" spans="1:34" ht="27.75" customHeight="1" x14ac:dyDescent="0.2">
      <c r="B16" s="416"/>
      <c r="C16" s="416"/>
      <c r="D16" s="416"/>
      <c r="E16" s="416"/>
      <c r="F16" s="416"/>
      <c r="G16" s="416"/>
      <c r="H16" s="416"/>
      <c r="I16" s="416"/>
      <c r="J16" s="33"/>
      <c r="P16" s="453" t="s">
        <v>33</v>
      </c>
      <c r="Q16" s="454"/>
      <c r="R16" s="455"/>
      <c r="S16" s="453" t="s">
        <v>649</v>
      </c>
      <c r="T16" s="454"/>
      <c r="U16" s="454"/>
      <c r="V16" s="454"/>
      <c r="W16" s="455"/>
      <c r="AB16" s="1"/>
      <c r="AC16" s="22"/>
      <c r="AD16" s="22"/>
      <c r="AE16" s="22"/>
      <c r="AF16" s="22"/>
    </row>
    <row r="17" spans="2:34" ht="19.5" customHeight="1" x14ac:dyDescent="0.2">
      <c r="B17" s="865"/>
      <c r="C17" s="865"/>
      <c r="D17" s="865"/>
      <c r="E17" s="865" t="s">
        <v>0</v>
      </c>
      <c r="F17" s="865"/>
      <c r="G17" s="865"/>
      <c r="H17" s="865"/>
      <c r="I17" s="865"/>
      <c r="P17" s="459"/>
      <c r="Q17" s="480"/>
      <c r="R17" s="481"/>
      <c r="S17" s="482"/>
      <c r="T17" s="483"/>
      <c r="U17" s="483"/>
      <c r="V17" s="483"/>
      <c r="W17" s="484"/>
      <c r="AB17" s="1"/>
      <c r="AC17" s="22"/>
      <c r="AD17" s="22"/>
      <c r="AE17" s="22"/>
      <c r="AF17" s="22"/>
      <c r="AH17" s="50" t="b">
        <f>IF(AND(P17=0,P17&lt;&gt;"Ja"),TRUE,FALSE)</f>
        <v>1</v>
      </c>
    </row>
    <row r="18" spans="2:34" ht="19.5" customHeight="1" x14ac:dyDescent="0.2">
      <c r="B18" s="347"/>
      <c r="C18" s="347"/>
      <c r="D18" s="347"/>
      <c r="E18" s="347"/>
      <c r="F18" s="347"/>
      <c r="G18" s="347"/>
      <c r="H18" s="347"/>
      <c r="I18" s="347"/>
      <c r="P18" s="348"/>
      <c r="Q18" s="348"/>
      <c r="R18" s="348"/>
      <c r="S18" s="349"/>
      <c r="T18" s="349"/>
      <c r="U18" s="349"/>
      <c r="V18" s="349"/>
      <c r="W18" s="349"/>
      <c r="AB18" s="1"/>
      <c r="AC18" s="22"/>
      <c r="AD18" s="22"/>
      <c r="AE18" s="22"/>
      <c r="AF18" s="22"/>
      <c r="AH18" s="50"/>
    </row>
    <row r="19" spans="2:34" ht="17.25" customHeight="1" x14ac:dyDescent="0.2">
      <c r="B19" s="19" t="s">
        <v>378</v>
      </c>
      <c r="P19" s="19" t="s">
        <v>379</v>
      </c>
      <c r="AB19" s="1"/>
      <c r="AC19" s="22"/>
      <c r="AD19" s="22"/>
      <c r="AE19" s="22"/>
      <c r="AF19" s="22"/>
    </row>
    <row r="20" spans="2:34" ht="12.75" customHeight="1" x14ac:dyDescent="0.2">
      <c r="B20" s="460" t="s">
        <v>669</v>
      </c>
      <c r="C20" s="461"/>
      <c r="D20" s="461"/>
      <c r="E20" s="461"/>
      <c r="F20" s="461"/>
      <c r="G20" s="461"/>
      <c r="H20" s="461"/>
      <c r="I20" s="462"/>
      <c r="P20" s="460" t="s">
        <v>670</v>
      </c>
      <c r="Q20" s="461"/>
      <c r="R20" s="461"/>
      <c r="S20" s="461"/>
      <c r="T20" s="461"/>
      <c r="U20" s="461"/>
      <c r="V20" s="461"/>
      <c r="W20" s="462"/>
      <c r="AB20" s="1"/>
      <c r="AC20" s="22"/>
      <c r="AD20" s="22"/>
      <c r="AE20" s="22"/>
      <c r="AF20" s="22"/>
    </row>
    <row r="21" spans="2:34" ht="12.75" customHeight="1" x14ac:dyDescent="0.2">
      <c r="B21" s="463"/>
      <c r="C21" s="464"/>
      <c r="D21" s="464"/>
      <c r="E21" s="464"/>
      <c r="F21" s="464"/>
      <c r="G21" s="464"/>
      <c r="H21" s="464"/>
      <c r="I21" s="465"/>
      <c r="P21" s="463"/>
      <c r="Q21" s="464"/>
      <c r="R21" s="464"/>
      <c r="S21" s="464"/>
      <c r="T21" s="464"/>
      <c r="U21" s="464"/>
      <c r="V21" s="464"/>
      <c r="W21" s="465"/>
      <c r="AB21" s="1"/>
      <c r="AC21" s="22"/>
      <c r="AD21" s="22"/>
      <c r="AE21" s="22"/>
      <c r="AF21" s="22"/>
    </row>
    <row r="22" spans="2:34" ht="12.75" customHeight="1" x14ac:dyDescent="0.2">
      <c r="B22" s="463"/>
      <c r="C22" s="464"/>
      <c r="D22" s="464"/>
      <c r="E22" s="464"/>
      <c r="F22" s="464"/>
      <c r="G22" s="464"/>
      <c r="H22" s="464"/>
      <c r="I22" s="465"/>
      <c r="P22" s="463"/>
      <c r="Q22" s="464"/>
      <c r="R22" s="464"/>
      <c r="S22" s="464"/>
      <c r="T22" s="464"/>
      <c r="U22" s="464"/>
      <c r="V22" s="464"/>
      <c r="W22" s="465"/>
      <c r="AB22" s="1"/>
      <c r="AC22" s="22"/>
      <c r="AD22" s="22"/>
      <c r="AE22" s="22"/>
      <c r="AF22" s="22"/>
    </row>
    <row r="23" spans="2:34" ht="12.75" customHeight="1" x14ac:dyDescent="0.2">
      <c r="B23" s="463"/>
      <c r="C23" s="464"/>
      <c r="D23" s="464"/>
      <c r="E23" s="464"/>
      <c r="F23" s="464"/>
      <c r="G23" s="464"/>
      <c r="H23" s="464"/>
      <c r="I23" s="465"/>
      <c r="P23" s="463"/>
      <c r="Q23" s="464"/>
      <c r="R23" s="464"/>
      <c r="S23" s="464"/>
      <c r="T23" s="464"/>
      <c r="U23" s="464"/>
      <c r="V23" s="464"/>
      <c r="W23" s="465"/>
      <c r="AB23" s="1"/>
      <c r="AC23" s="22"/>
      <c r="AD23" s="22"/>
      <c r="AE23" s="22"/>
      <c r="AF23" s="22"/>
    </row>
    <row r="24" spans="2:34" ht="54.4" customHeight="1" x14ac:dyDescent="0.2">
      <c r="B24" s="463"/>
      <c r="C24" s="464"/>
      <c r="D24" s="464"/>
      <c r="E24" s="464"/>
      <c r="F24" s="464"/>
      <c r="G24" s="464"/>
      <c r="H24" s="464"/>
      <c r="I24" s="465"/>
      <c r="P24" s="466"/>
      <c r="Q24" s="467"/>
      <c r="R24" s="467"/>
      <c r="S24" s="467"/>
      <c r="T24" s="467"/>
      <c r="U24" s="467"/>
      <c r="V24" s="467"/>
      <c r="W24" s="468"/>
      <c r="AB24" s="1"/>
      <c r="AC24" s="22"/>
      <c r="AD24" s="22"/>
      <c r="AE24" s="22"/>
      <c r="AF24" s="22"/>
    </row>
    <row r="25" spans="2:34" ht="43.15" customHeight="1" x14ac:dyDescent="0.2">
      <c r="B25" s="466"/>
      <c r="C25" s="467"/>
      <c r="D25" s="467"/>
      <c r="E25" s="467"/>
      <c r="F25" s="467"/>
      <c r="G25" s="467"/>
      <c r="H25" s="467"/>
      <c r="I25" s="468"/>
      <c r="AB25" s="1"/>
      <c r="AC25" s="22"/>
      <c r="AD25" s="22"/>
      <c r="AE25" s="22"/>
      <c r="AF25" s="22"/>
    </row>
    <row r="26" spans="2:34" ht="17.25" customHeight="1" x14ac:dyDescent="0.2">
      <c r="B26" s="51"/>
      <c r="C26" s="31"/>
      <c r="D26" s="31"/>
      <c r="E26" s="31"/>
      <c r="F26" s="31"/>
      <c r="G26" s="31"/>
      <c r="H26" s="31"/>
      <c r="P26" s="19" t="s">
        <v>651</v>
      </c>
    </row>
    <row r="27" spans="2:34" ht="55.5" customHeight="1" x14ac:dyDescent="0.2">
      <c r="B27" s="869" t="s">
        <v>693</v>
      </c>
      <c r="C27" s="869"/>
      <c r="D27" s="869"/>
      <c r="E27" s="869"/>
      <c r="F27" s="869"/>
      <c r="G27" s="869"/>
      <c r="H27" s="869"/>
      <c r="I27" s="869"/>
      <c r="P27" s="469" t="s">
        <v>652</v>
      </c>
      <c r="Q27" s="470"/>
      <c r="R27" s="470"/>
      <c r="S27" s="470"/>
      <c r="T27" s="470"/>
      <c r="U27" s="470"/>
      <c r="V27" s="470"/>
      <c r="W27" s="471"/>
      <c r="AB27" s="1"/>
      <c r="AC27" s="22"/>
      <c r="AD27" s="22"/>
      <c r="AE27" s="22"/>
      <c r="AF27" s="22"/>
    </row>
    <row r="28" spans="2:34" ht="115.5" customHeight="1" x14ac:dyDescent="0.2">
      <c r="B28" s="472"/>
      <c r="C28" s="473"/>
      <c r="D28" s="473"/>
      <c r="E28" s="473"/>
      <c r="F28" s="473"/>
      <c r="G28" s="473"/>
      <c r="H28" s="473"/>
      <c r="I28" s="473"/>
      <c r="P28" s="474"/>
      <c r="Q28" s="475"/>
      <c r="R28" s="475"/>
      <c r="S28" s="475"/>
      <c r="T28" s="475"/>
      <c r="U28" s="475"/>
      <c r="V28" s="475"/>
      <c r="W28" s="476"/>
      <c r="AB28" s="1"/>
      <c r="AC28" s="22"/>
      <c r="AD28" s="22"/>
      <c r="AE28" s="22"/>
      <c r="AF28" s="22"/>
    </row>
    <row r="29" spans="2:34" ht="17.25" customHeight="1" x14ac:dyDescent="0.2">
      <c r="B29" s="51"/>
      <c r="C29" s="31"/>
      <c r="D29" s="31"/>
      <c r="E29" s="31"/>
      <c r="F29" s="31"/>
      <c r="G29" s="31"/>
      <c r="H29" s="31"/>
    </row>
    <row r="30" spans="2:34" ht="27.75" customHeight="1" x14ac:dyDescent="0.2">
      <c r="B30" s="477" t="s">
        <v>640</v>
      </c>
      <c r="C30" s="477"/>
      <c r="D30" s="477" t="s">
        <v>641</v>
      </c>
      <c r="E30" s="477"/>
      <c r="G30" s="478" t="s">
        <v>110</v>
      </c>
      <c r="H30" s="478"/>
      <c r="I30" s="478"/>
    </row>
    <row r="31" spans="2:34" ht="19.5" customHeight="1" x14ac:dyDescent="0.2">
      <c r="B31" s="485"/>
      <c r="C31" s="486"/>
      <c r="D31" s="495"/>
      <c r="E31" s="495"/>
      <c r="G31" s="472"/>
      <c r="H31" s="472"/>
      <c r="I31" s="472"/>
    </row>
    <row r="32" spans="2:34" ht="12.75" customHeight="1" x14ac:dyDescent="0.2"/>
    <row r="33" spans="2:43" ht="27.75" customHeight="1" x14ac:dyDescent="0.2">
      <c r="B33" s="477" t="s">
        <v>50</v>
      </c>
      <c r="C33" s="477"/>
      <c r="D33" s="477" t="s">
        <v>51</v>
      </c>
      <c r="E33" s="477"/>
      <c r="G33" s="478" t="s">
        <v>661</v>
      </c>
      <c r="H33" s="478"/>
      <c r="I33" s="478"/>
    </row>
    <row r="34" spans="2:43" ht="19.5" customHeight="1" x14ac:dyDescent="0.2">
      <c r="B34" s="485"/>
      <c r="C34" s="486"/>
      <c r="D34" s="485"/>
      <c r="E34" s="486"/>
      <c r="G34" s="488" t="s">
        <v>694</v>
      </c>
      <c r="H34" s="489"/>
      <c r="I34" s="492"/>
      <c r="P34" s="52"/>
      <c r="Q34" s="52"/>
      <c r="R34" s="52"/>
    </row>
    <row r="35" spans="2:43" ht="12.75" customHeight="1" x14ac:dyDescent="0.2">
      <c r="F35" s="33"/>
      <c r="G35" s="490"/>
      <c r="H35" s="491"/>
      <c r="I35" s="493"/>
    </row>
    <row r="36" spans="2:43" ht="21" customHeight="1" x14ac:dyDescent="0.2"/>
    <row r="37" spans="2:43" ht="66.75" customHeight="1" x14ac:dyDescent="0.2">
      <c r="B37" s="866" t="s">
        <v>761</v>
      </c>
      <c r="C37" s="867"/>
      <c r="D37" s="523" t="s">
        <v>695</v>
      </c>
      <c r="E37" s="868"/>
      <c r="G37" s="494"/>
      <c r="H37" s="494"/>
      <c r="P37" s="52"/>
      <c r="Q37" s="52"/>
      <c r="R37" s="52"/>
    </row>
    <row r="38" spans="2:43" ht="18" customHeight="1" x14ac:dyDescent="0.2">
      <c r="B38" s="485" t="s">
        <v>762</v>
      </c>
      <c r="C38" s="486"/>
      <c r="D38" s="485"/>
      <c r="E38" s="486"/>
    </row>
    <row r="39" spans="2:43" ht="38.25" hidden="1" customHeight="1" x14ac:dyDescent="0.2">
      <c r="B39" s="508" t="s">
        <v>372</v>
      </c>
      <c r="C39" s="509"/>
      <c r="D39" s="509"/>
      <c r="E39" s="509"/>
      <c r="F39" s="509"/>
      <c r="G39" s="509"/>
      <c r="H39" s="509"/>
      <c r="I39" s="509"/>
      <c r="J39" s="509"/>
      <c r="K39" s="509"/>
      <c r="L39" s="189"/>
      <c r="M39" s="190"/>
      <c r="N39" s="190"/>
    </row>
    <row r="40" spans="2:43" ht="38.25" hidden="1" customHeight="1" x14ac:dyDescent="0.2">
      <c r="B40" s="496" t="s">
        <v>202</v>
      </c>
      <c r="C40" s="497"/>
      <c r="D40" s="497"/>
      <c r="E40" s="497"/>
      <c r="F40" s="497"/>
      <c r="G40" s="497"/>
      <c r="H40" s="497"/>
      <c r="I40" s="497"/>
      <c r="J40" s="497"/>
      <c r="K40" s="497"/>
      <c r="L40" s="191"/>
      <c r="M40" s="192"/>
      <c r="N40" s="192"/>
    </row>
    <row r="41" spans="2:43" ht="28.5" hidden="1" customHeight="1" x14ac:dyDescent="0.2">
      <c r="B41" s="28"/>
      <c r="C41" s="28"/>
      <c r="D41" s="28"/>
      <c r="E41" s="28"/>
      <c r="F41" s="28"/>
      <c r="G41" s="28"/>
      <c r="H41" s="28"/>
      <c r="I41" s="28"/>
      <c r="J41" s="28"/>
      <c r="K41" s="70"/>
    </row>
    <row r="42" spans="2:43" ht="12.75" customHeight="1" x14ac:dyDescent="0.2">
      <c r="B42" s="232"/>
      <c r="C42" s="232"/>
      <c r="D42" s="233"/>
      <c r="E42" s="233"/>
      <c r="F42" s="233"/>
      <c r="L42" s="22"/>
      <c r="M42" s="22"/>
      <c r="N42" s="22"/>
    </row>
    <row r="43" spans="2:43" ht="21" customHeight="1" x14ac:dyDescent="0.2">
      <c r="B43" s="498" t="s">
        <v>356</v>
      </c>
      <c r="C43" s="498"/>
      <c r="D43" s="498"/>
      <c r="E43" s="498"/>
      <c r="F43" s="498"/>
      <c r="I43" s="33"/>
      <c r="L43" s="22"/>
      <c r="M43" s="22"/>
      <c r="N43" s="22"/>
      <c r="P43" s="499" t="s">
        <v>52</v>
      </c>
      <c r="Q43" s="499"/>
      <c r="X43" s="234"/>
      <c r="Y43" s="23"/>
      <c r="Z43" s="23"/>
      <c r="AA43" s="23"/>
    </row>
    <row r="44" spans="2:43" ht="15" x14ac:dyDescent="0.2">
      <c r="B44" s="641" t="s">
        <v>735</v>
      </c>
      <c r="C44" s="641"/>
      <c r="D44" s="641"/>
      <c r="E44" s="641"/>
      <c r="F44" s="641"/>
      <c r="G44" s="49"/>
      <c r="H44" s="28"/>
      <c r="I44" s="342" t="s">
        <v>173</v>
      </c>
      <c r="J44" s="28"/>
      <c r="K44" s="28"/>
      <c r="L44" s="28"/>
      <c r="P44" s="641" t="s">
        <v>735</v>
      </c>
      <c r="Q44" s="641"/>
      <c r="R44" s="641"/>
      <c r="S44" s="641"/>
      <c r="T44" s="641"/>
    </row>
    <row r="45" spans="2:43" ht="30" customHeight="1" x14ac:dyDescent="0.2">
      <c r="B45" s="350" t="s">
        <v>711</v>
      </c>
      <c r="C45" s="836" t="s">
        <v>710</v>
      </c>
      <c r="D45" s="837"/>
      <c r="E45" s="860"/>
      <c r="F45" s="351" t="s">
        <v>709</v>
      </c>
      <c r="G45" s="351" t="s">
        <v>708</v>
      </c>
      <c r="H45" s="882" t="s">
        <v>707</v>
      </c>
      <c r="I45" s="883"/>
      <c r="J45" s="883"/>
      <c r="K45" s="883"/>
      <c r="L45" s="351" t="s">
        <v>706</v>
      </c>
      <c r="M45" s="351" t="s">
        <v>765</v>
      </c>
      <c r="N45" s="351" t="s">
        <v>766</v>
      </c>
      <c r="P45" s="504" t="s">
        <v>358</v>
      </c>
      <c r="Q45" s="510"/>
      <c r="R45" s="510"/>
      <c r="S45" s="510"/>
      <c r="T45" s="510"/>
      <c r="U45" s="859"/>
      <c r="V45" s="406" t="s">
        <v>767</v>
      </c>
      <c r="W45" s="407" t="s">
        <v>768</v>
      </c>
      <c r="X45" s="504" t="s">
        <v>375</v>
      </c>
      <c r="Y45" s="506"/>
    </row>
    <row r="46" spans="2:43" ht="24.95" customHeight="1" x14ac:dyDescent="0.2">
      <c r="B46" s="403">
        <v>1</v>
      </c>
      <c r="C46" s="848" t="s">
        <v>721</v>
      </c>
      <c r="D46" s="849"/>
      <c r="E46" s="850"/>
      <c r="F46" s="404" t="s">
        <v>733</v>
      </c>
      <c r="G46" s="404">
        <v>80</v>
      </c>
      <c r="H46" s="861" t="s">
        <v>712</v>
      </c>
      <c r="I46" s="862"/>
      <c r="J46" s="862"/>
      <c r="K46" s="862"/>
      <c r="L46" s="405" t="s">
        <v>730</v>
      </c>
      <c r="M46" s="343"/>
      <c r="N46" s="343"/>
      <c r="P46" s="517"/>
      <c r="Q46" s="857"/>
      <c r="R46" s="857"/>
      <c r="S46" s="857"/>
      <c r="T46" s="857"/>
      <c r="U46" s="858"/>
      <c r="V46" s="408"/>
      <c r="W46" s="409"/>
      <c r="X46" s="844" t="str">
        <f>IFERROR(IF(M46+N46&gt;0,(M46*V46+N46*W46),""),"")</f>
        <v/>
      </c>
      <c r="Y46" s="845"/>
      <c r="Z46" s="511"/>
      <c r="AA46" s="540"/>
      <c r="AB46" s="540"/>
      <c r="AC46" s="540"/>
      <c r="AD46" s="540"/>
      <c r="AE46" s="540"/>
      <c r="AF46" s="540"/>
      <c r="AG46" s="540"/>
      <c r="AH46" s="540"/>
      <c r="AI46" s="540"/>
      <c r="AJ46" s="540"/>
      <c r="AK46" s="540"/>
      <c r="AL46" s="540"/>
      <c r="AM46" s="540"/>
      <c r="AN46" s="540"/>
      <c r="AO46" s="540"/>
      <c r="AP46" s="540"/>
      <c r="AQ46" s="540"/>
    </row>
    <row r="47" spans="2:43" ht="24.95" customHeight="1" x14ac:dyDescent="0.2">
      <c r="B47" s="403">
        <v>2</v>
      </c>
      <c r="C47" s="848" t="s">
        <v>721</v>
      </c>
      <c r="D47" s="849"/>
      <c r="E47" s="850"/>
      <c r="F47" s="404" t="s">
        <v>733</v>
      </c>
      <c r="G47" s="404">
        <v>80</v>
      </c>
      <c r="H47" s="861" t="s">
        <v>712</v>
      </c>
      <c r="I47" s="862"/>
      <c r="J47" s="862"/>
      <c r="K47" s="862"/>
      <c r="L47" s="405" t="s">
        <v>731</v>
      </c>
      <c r="M47" s="343"/>
      <c r="N47" s="343"/>
      <c r="P47" s="517"/>
      <c r="Q47" s="857"/>
      <c r="R47" s="857"/>
      <c r="S47" s="857"/>
      <c r="T47" s="857"/>
      <c r="U47" s="858"/>
      <c r="V47" s="408"/>
      <c r="W47" s="409"/>
      <c r="X47" s="844" t="str">
        <f t="shared" ref="X47:X64" si="0">IFERROR(IF(M47+N47&gt;0,(M47*V47+N47*W47),""),"")</f>
        <v/>
      </c>
      <c r="Y47" s="845"/>
    </row>
    <row r="48" spans="2:43" ht="24.95" customHeight="1" x14ac:dyDescent="0.2">
      <c r="B48" s="403">
        <v>3</v>
      </c>
      <c r="C48" s="848" t="s">
        <v>722</v>
      </c>
      <c r="D48" s="849"/>
      <c r="E48" s="850"/>
      <c r="F48" s="404" t="s">
        <v>733</v>
      </c>
      <c r="G48" s="404">
        <v>80</v>
      </c>
      <c r="H48" s="861" t="s">
        <v>713</v>
      </c>
      <c r="I48" s="862"/>
      <c r="J48" s="862"/>
      <c r="K48" s="862"/>
      <c r="L48" s="405" t="s">
        <v>730</v>
      </c>
      <c r="M48" s="343"/>
      <c r="N48" s="343"/>
      <c r="P48" s="517"/>
      <c r="Q48" s="857"/>
      <c r="R48" s="857"/>
      <c r="S48" s="857"/>
      <c r="T48" s="857"/>
      <c r="U48" s="858"/>
      <c r="V48" s="408"/>
      <c r="W48" s="409"/>
      <c r="X48" s="844" t="str">
        <f t="shared" si="0"/>
        <v/>
      </c>
      <c r="Y48" s="845"/>
    </row>
    <row r="49" spans="2:25" ht="24.95" customHeight="1" x14ac:dyDescent="0.2">
      <c r="B49" s="403">
        <v>4</v>
      </c>
      <c r="C49" s="848" t="s">
        <v>722</v>
      </c>
      <c r="D49" s="849"/>
      <c r="E49" s="850"/>
      <c r="F49" s="404" t="s">
        <v>733</v>
      </c>
      <c r="G49" s="404">
        <v>80</v>
      </c>
      <c r="H49" s="861" t="s">
        <v>713</v>
      </c>
      <c r="I49" s="862"/>
      <c r="J49" s="862"/>
      <c r="K49" s="862"/>
      <c r="L49" s="405" t="s">
        <v>731</v>
      </c>
      <c r="M49" s="343"/>
      <c r="N49" s="343"/>
      <c r="P49" s="517"/>
      <c r="Q49" s="857"/>
      <c r="R49" s="857"/>
      <c r="S49" s="857"/>
      <c r="T49" s="857"/>
      <c r="U49" s="858"/>
      <c r="V49" s="408"/>
      <c r="W49" s="409"/>
      <c r="X49" s="844" t="str">
        <f t="shared" si="0"/>
        <v/>
      </c>
      <c r="Y49" s="845"/>
    </row>
    <row r="50" spans="2:25" ht="24.95" customHeight="1" x14ac:dyDescent="0.2">
      <c r="B50" s="403">
        <v>5</v>
      </c>
      <c r="C50" s="848" t="s">
        <v>721</v>
      </c>
      <c r="D50" s="849"/>
      <c r="E50" s="850"/>
      <c r="F50" s="404" t="s">
        <v>733</v>
      </c>
      <c r="G50" s="404">
        <v>90</v>
      </c>
      <c r="H50" s="861" t="s">
        <v>712</v>
      </c>
      <c r="I50" s="862"/>
      <c r="J50" s="862"/>
      <c r="K50" s="862"/>
      <c r="L50" s="405" t="s">
        <v>730</v>
      </c>
      <c r="M50" s="343"/>
      <c r="N50" s="343"/>
      <c r="P50" s="517"/>
      <c r="Q50" s="857"/>
      <c r="R50" s="857"/>
      <c r="S50" s="857"/>
      <c r="T50" s="857"/>
      <c r="U50" s="858"/>
      <c r="V50" s="408"/>
      <c r="W50" s="409"/>
      <c r="X50" s="844" t="str">
        <f t="shared" si="0"/>
        <v/>
      </c>
      <c r="Y50" s="845"/>
    </row>
    <row r="51" spans="2:25" ht="24.95" customHeight="1" x14ac:dyDescent="0.2">
      <c r="B51" s="403">
        <v>6</v>
      </c>
      <c r="C51" s="848" t="s">
        <v>721</v>
      </c>
      <c r="D51" s="849"/>
      <c r="E51" s="850"/>
      <c r="F51" s="404" t="s">
        <v>734</v>
      </c>
      <c r="G51" s="404">
        <v>80</v>
      </c>
      <c r="H51" s="861" t="s">
        <v>712</v>
      </c>
      <c r="I51" s="862"/>
      <c r="J51" s="862"/>
      <c r="K51" s="862"/>
      <c r="L51" s="405" t="s">
        <v>730</v>
      </c>
      <c r="M51" s="343"/>
      <c r="N51" s="343"/>
      <c r="P51" s="517"/>
      <c r="Q51" s="857"/>
      <c r="R51" s="857"/>
      <c r="S51" s="857"/>
      <c r="T51" s="857"/>
      <c r="U51" s="858"/>
      <c r="V51" s="408"/>
      <c r="W51" s="409"/>
      <c r="X51" s="844" t="str">
        <f t="shared" si="0"/>
        <v/>
      </c>
      <c r="Y51" s="845"/>
    </row>
    <row r="52" spans="2:25" ht="24.95" customHeight="1" x14ac:dyDescent="0.2">
      <c r="B52" s="403">
        <v>7</v>
      </c>
      <c r="C52" s="848" t="s">
        <v>721</v>
      </c>
      <c r="D52" s="849"/>
      <c r="E52" s="850"/>
      <c r="F52" s="404" t="s">
        <v>734</v>
      </c>
      <c r="G52" s="404">
        <v>90</v>
      </c>
      <c r="H52" s="861" t="s">
        <v>712</v>
      </c>
      <c r="I52" s="862"/>
      <c r="J52" s="862"/>
      <c r="K52" s="862"/>
      <c r="L52" s="405" t="s">
        <v>730</v>
      </c>
      <c r="M52" s="343"/>
      <c r="N52" s="343"/>
      <c r="P52" s="517"/>
      <c r="Q52" s="857"/>
      <c r="R52" s="857"/>
      <c r="S52" s="857"/>
      <c r="T52" s="857"/>
      <c r="U52" s="858"/>
      <c r="V52" s="408"/>
      <c r="W52" s="409"/>
      <c r="X52" s="844" t="str">
        <f t="shared" si="0"/>
        <v/>
      </c>
      <c r="Y52" s="845"/>
    </row>
    <row r="53" spans="2:25" ht="24.95" customHeight="1" x14ac:dyDescent="0.2">
      <c r="B53" s="403">
        <v>8</v>
      </c>
      <c r="C53" s="848" t="s">
        <v>723</v>
      </c>
      <c r="D53" s="849"/>
      <c r="E53" s="850"/>
      <c r="F53" s="404" t="s">
        <v>733</v>
      </c>
      <c r="G53" s="404">
        <v>90</v>
      </c>
      <c r="H53" s="861" t="s">
        <v>714</v>
      </c>
      <c r="I53" s="862"/>
      <c r="J53" s="862"/>
      <c r="K53" s="862"/>
      <c r="L53" s="405" t="s">
        <v>730</v>
      </c>
      <c r="M53" s="343"/>
      <c r="N53" s="343"/>
      <c r="P53" s="517"/>
      <c r="Q53" s="857"/>
      <c r="R53" s="857"/>
      <c r="S53" s="857"/>
      <c r="T53" s="857"/>
      <c r="U53" s="858"/>
      <c r="V53" s="408"/>
      <c r="W53" s="409"/>
      <c r="X53" s="844" t="str">
        <f t="shared" si="0"/>
        <v/>
      </c>
      <c r="Y53" s="845"/>
    </row>
    <row r="54" spans="2:25" ht="24.95" customHeight="1" x14ac:dyDescent="0.2">
      <c r="B54" s="403">
        <v>9</v>
      </c>
      <c r="C54" s="848" t="s">
        <v>724</v>
      </c>
      <c r="D54" s="849"/>
      <c r="E54" s="850"/>
      <c r="F54" s="404" t="s">
        <v>733</v>
      </c>
      <c r="G54" s="404">
        <v>80</v>
      </c>
      <c r="H54" s="861" t="s">
        <v>715</v>
      </c>
      <c r="I54" s="862"/>
      <c r="J54" s="862"/>
      <c r="K54" s="862"/>
      <c r="L54" s="405" t="s">
        <v>730</v>
      </c>
      <c r="M54" s="343"/>
      <c r="N54" s="343"/>
      <c r="P54" s="517"/>
      <c r="Q54" s="857"/>
      <c r="R54" s="857"/>
      <c r="S54" s="857"/>
      <c r="T54" s="857"/>
      <c r="U54" s="858"/>
      <c r="V54" s="408"/>
      <c r="W54" s="409"/>
      <c r="X54" s="844" t="str">
        <f t="shared" si="0"/>
        <v/>
      </c>
      <c r="Y54" s="845"/>
    </row>
    <row r="55" spans="2:25" ht="24.95" customHeight="1" x14ac:dyDescent="0.2">
      <c r="B55" s="403">
        <v>10</v>
      </c>
      <c r="C55" s="848" t="s">
        <v>725</v>
      </c>
      <c r="D55" s="849"/>
      <c r="E55" s="850"/>
      <c r="F55" s="404" t="s">
        <v>733</v>
      </c>
      <c r="G55" s="404">
        <v>80</v>
      </c>
      <c r="H55" s="861" t="s">
        <v>716</v>
      </c>
      <c r="I55" s="862"/>
      <c r="J55" s="862"/>
      <c r="K55" s="862"/>
      <c r="L55" s="405" t="s">
        <v>732</v>
      </c>
      <c r="M55" s="343"/>
      <c r="N55" s="343"/>
      <c r="P55" s="517"/>
      <c r="Q55" s="857"/>
      <c r="R55" s="857"/>
      <c r="S55" s="857"/>
      <c r="T55" s="857"/>
      <c r="U55" s="858"/>
      <c r="V55" s="408"/>
      <c r="W55" s="409"/>
      <c r="X55" s="844" t="str">
        <f t="shared" si="0"/>
        <v/>
      </c>
      <c r="Y55" s="845"/>
    </row>
    <row r="56" spans="2:25" ht="24.95" customHeight="1" x14ac:dyDescent="0.2">
      <c r="B56" s="403">
        <v>11</v>
      </c>
      <c r="C56" s="848" t="s">
        <v>726</v>
      </c>
      <c r="D56" s="849"/>
      <c r="E56" s="850"/>
      <c r="F56" s="404" t="s">
        <v>733</v>
      </c>
      <c r="G56" s="404">
        <v>80</v>
      </c>
      <c r="H56" s="861" t="s">
        <v>717</v>
      </c>
      <c r="I56" s="862"/>
      <c r="J56" s="862"/>
      <c r="K56" s="862"/>
      <c r="L56" s="405" t="s">
        <v>730</v>
      </c>
      <c r="M56" s="343"/>
      <c r="N56" s="343"/>
      <c r="P56" s="517"/>
      <c r="Q56" s="857"/>
      <c r="R56" s="857"/>
      <c r="S56" s="857"/>
      <c r="T56" s="857"/>
      <c r="U56" s="858"/>
      <c r="V56" s="408"/>
      <c r="W56" s="409"/>
      <c r="X56" s="844" t="str">
        <f t="shared" si="0"/>
        <v/>
      </c>
      <c r="Y56" s="845"/>
    </row>
    <row r="57" spans="2:25" ht="24.95" customHeight="1" x14ac:dyDescent="0.2">
      <c r="B57" s="403">
        <v>12</v>
      </c>
      <c r="C57" s="848" t="s">
        <v>727</v>
      </c>
      <c r="D57" s="849"/>
      <c r="E57" s="850"/>
      <c r="F57" s="404" t="s">
        <v>733</v>
      </c>
      <c r="G57" s="404">
        <v>80</v>
      </c>
      <c r="H57" s="861" t="s">
        <v>718</v>
      </c>
      <c r="I57" s="862"/>
      <c r="J57" s="862"/>
      <c r="K57" s="862"/>
      <c r="L57" s="405" t="s">
        <v>730</v>
      </c>
      <c r="M57" s="343"/>
      <c r="N57" s="343"/>
      <c r="P57" s="517"/>
      <c r="Q57" s="857"/>
      <c r="R57" s="857"/>
      <c r="S57" s="857"/>
      <c r="T57" s="857"/>
      <c r="U57" s="858"/>
      <c r="V57" s="408"/>
      <c r="W57" s="409"/>
      <c r="X57" s="844" t="str">
        <f t="shared" si="0"/>
        <v/>
      </c>
      <c r="Y57" s="845"/>
    </row>
    <row r="58" spans="2:25" ht="24.95" customHeight="1" x14ac:dyDescent="0.2">
      <c r="B58" s="403">
        <v>13</v>
      </c>
      <c r="C58" s="848" t="s">
        <v>728</v>
      </c>
      <c r="D58" s="849"/>
      <c r="E58" s="850"/>
      <c r="F58" s="404" t="s">
        <v>733</v>
      </c>
      <c r="G58" s="404">
        <v>80</v>
      </c>
      <c r="H58" s="861" t="s">
        <v>719</v>
      </c>
      <c r="I58" s="862"/>
      <c r="J58" s="862"/>
      <c r="K58" s="862"/>
      <c r="L58" s="405" t="s">
        <v>730</v>
      </c>
      <c r="M58" s="343"/>
      <c r="N58" s="343"/>
      <c r="P58" s="517"/>
      <c r="Q58" s="857"/>
      <c r="R58" s="857"/>
      <c r="S58" s="857"/>
      <c r="T58" s="857"/>
      <c r="U58" s="858"/>
      <c r="V58" s="408"/>
      <c r="W58" s="409"/>
      <c r="X58" s="844" t="str">
        <f t="shared" si="0"/>
        <v/>
      </c>
      <c r="Y58" s="845"/>
    </row>
    <row r="59" spans="2:25" ht="24.95" customHeight="1" x14ac:dyDescent="0.2">
      <c r="B59" s="403">
        <v>14</v>
      </c>
      <c r="C59" s="848" t="s">
        <v>724</v>
      </c>
      <c r="D59" s="849"/>
      <c r="E59" s="850"/>
      <c r="F59" s="404" t="s">
        <v>734</v>
      </c>
      <c r="G59" s="404">
        <v>80</v>
      </c>
      <c r="H59" s="861" t="s">
        <v>715</v>
      </c>
      <c r="I59" s="862"/>
      <c r="J59" s="862"/>
      <c r="K59" s="862"/>
      <c r="L59" s="405" t="s">
        <v>730</v>
      </c>
      <c r="M59" s="343"/>
      <c r="N59" s="343"/>
      <c r="P59" s="517"/>
      <c r="Q59" s="857"/>
      <c r="R59" s="857"/>
      <c r="S59" s="857"/>
      <c r="T59" s="857"/>
      <c r="U59" s="858"/>
      <c r="V59" s="408"/>
      <c r="W59" s="409"/>
      <c r="X59" s="844" t="str">
        <f t="shared" si="0"/>
        <v/>
      </c>
      <c r="Y59" s="845"/>
    </row>
    <row r="60" spans="2:25" ht="24.95" customHeight="1" x14ac:dyDescent="0.2">
      <c r="B60" s="403">
        <v>15</v>
      </c>
      <c r="C60" s="848" t="s">
        <v>725</v>
      </c>
      <c r="D60" s="849"/>
      <c r="E60" s="850"/>
      <c r="F60" s="404" t="s">
        <v>734</v>
      </c>
      <c r="G60" s="404">
        <v>80</v>
      </c>
      <c r="H60" s="861" t="s">
        <v>716</v>
      </c>
      <c r="I60" s="862"/>
      <c r="J60" s="862"/>
      <c r="K60" s="862"/>
      <c r="L60" s="405" t="s">
        <v>732</v>
      </c>
      <c r="M60" s="343"/>
      <c r="N60" s="343"/>
      <c r="P60" s="517"/>
      <c r="Q60" s="857"/>
      <c r="R60" s="857"/>
      <c r="S60" s="857"/>
      <c r="T60" s="857"/>
      <c r="U60" s="858"/>
      <c r="V60" s="408"/>
      <c r="W60" s="409"/>
      <c r="X60" s="844" t="str">
        <f t="shared" si="0"/>
        <v/>
      </c>
      <c r="Y60" s="845"/>
    </row>
    <row r="61" spans="2:25" ht="24.95" customHeight="1" x14ac:dyDescent="0.2">
      <c r="B61" s="403">
        <v>16</v>
      </c>
      <c r="C61" s="848" t="s">
        <v>726</v>
      </c>
      <c r="D61" s="849"/>
      <c r="E61" s="850"/>
      <c r="F61" s="404" t="s">
        <v>734</v>
      </c>
      <c r="G61" s="404">
        <v>80</v>
      </c>
      <c r="H61" s="861" t="s">
        <v>717</v>
      </c>
      <c r="I61" s="862"/>
      <c r="J61" s="862"/>
      <c r="K61" s="862"/>
      <c r="L61" s="405" t="s">
        <v>730</v>
      </c>
      <c r="M61" s="343"/>
      <c r="N61" s="343"/>
      <c r="P61" s="517"/>
      <c r="Q61" s="857"/>
      <c r="R61" s="857"/>
      <c r="S61" s="857"/>
      <c r="T61" s="857"/>
      <c r="U61" s="858"/>
      <c r="V61" s="408"/>
      <c r="W61" s="409"/>
      <c r="X61" s="844" t="str">
        <f t="shared" si="0"/>
        <v/>
      </c>
      <c r="Y61" s="845"/>
    </row>
    <row r="62" spans="2:25" ht="24.95" customHeight="1" x14ac:dyDescent="0.2">
      <c r="B62" s="403">
        <v>17</v>
      </c>
      <c r="C62" s="848" t="s">
        <v>728</v>
      </c>
      <c r="D62" s="849"/>
      <c r="E62" s="850"/>
      <c r="F62" s="404" t="s">
        <v>734</v>
      </c>
      <c r="G62" s="404">
        <v>80</v>
      </c>
      <c r="H62" s="861" t="s">
        <v>719</v>
      </c>
      <c r="I62" s="862"/>
      <c r="J62" s="862"/>
      <c r="K62" s="862"/>
      <c r="L62" s="405" t="s">
        <v>730</v>
      </c>
      <c r="M62" s="343"/>
      <c r="N62" s="343"/>
      <c r="P62" s="517"/>
      <c r="Q62" s="857"/>
      <c r="R62" s="857"/>
      <c r="S62" s="857"/>
      <c r="T62" s="857"/>
      <c r="U62" s="858"/>
      <c r="V62" s="408"/>
      <c r="W62" s="409"/>
      <c r="X62" s="844" t="str">
        <f t="shared" si="0"/>
        <v/>
      </c>
      <c r="Y62" s="845"/>
    </row>
    <row r="63" spans="2:25" ht="24.95" customHeight="1" x14ac:dyDescent="0.2">
      <c r="B63" s="403">
        <v>18</v>
      </c>
      <c r="C63" s="848" t="s">
        <v>729</v>
      </c>
      <c r="D63" s="849"/>
      <c r="E63" s="850"/>
      <c r="F63" s="404" t="s">
        <v>733</v>
      </c>
      <c r="G63" s="404">
        <v>80</v>
      </c>
      <c r="H63" s="861" t="s">
        <v>720</v>
      </c>
      <c r="I63" s="862"/>
      <c r="J63" s="862"/>
      <c r="K63" s="862"/>
      <c r="L63" s="405" t="s">
        <v>730</v>
      </c>
      <c r="M63" s="343"/>
      <c r="N63" s="343"/>
      <c r="P63" s="517"/>
      <c r="Q63" s="857"/>
      <c r="R63" s="857"/>
      <c r="S63" s="857"/>
      <c r="T63" s="857"/>
      <c r="U63" s="858"/>
      <c r="V63" s="408"/>
      <c r="W63" s="409"/>
      <c r="X63" s="844" t="str">
        <f t="shared" si="0"/>
        <v/>
      </c>
      <c r="Y63" s="845"/>
    </row>
    <row r="64" spans="2:25" ht="24.95" customHeight="1" x14ac:dyDescent="0.2">
      <c r="B64" s="403">
        <v>19</v>
      </c>
      <c r="C64" s="848" t="s">
        <v>729</v>
      </c>
      <c r="D64" s="849"/>
      <c r="E64" s="850"/>
      <c r="F64" s="404" t="s">
        <v>733</v>
      </c>
      <c r="G64" s="404">
        <v>100</v>
      </c>
      <c r="H64" s="861" t="s">
        <v>720</v>
      </c>
      <c r="I64" s="862"/>
      <c r="J64" s="862"/>
      <c r="K64" s="862"/>
      <c r="L64" s="405" t="s">
        <v>730</v>
      </c>
      <c r="M64" s="343"/>
      <c r="N64" s="343"/>
      <c r="P64" s="517"/>
      <c r="Q64" s="857"/>
      <c r="R64" s="857"/>
      <c r="S64" s="857"/>
      <c r="T64" s="857"/>
      <c r="U64" s="858"/>
      <c r="V64" s="408"/>
      <c r="W64" s="409"/>
      <c r="X64" s="844" t="str">
        <f t="shared" si="0"/>
        <v/>
      </c>
      <c r="Y64" s="845"/>
    </row>
    <row r="65" spans="1:43" ht="7.5" customHeight="1" x14ac:dyDescent="0.2">
      <c r="C65" s="1"/>
      <c r="H65" s="17"/>
      <c r="P65" s="226"/>
      <c r="Q65" s="226"/>
      <c r="R65" s="226"/>
      <c r="Z65" s="23"/>
      <c r="AA65" s="23"/>
    </row>
    <row r="66" spans="1:43" ht="15" x14ac:dyDescent="0.2">
      <c r="B66" s="641" t="s">
        <v>736</v>
      </c>
      <c r="C66" s="641"/>
      <c r="D66" s="641"/>
      <c r="E66" s="641"/>
      <c r="F66" s="641"/>
      <c r="G66" s="49"/>
      <c r="H66" s="28"/>
      <c r="I66" s="342" t="s">
        <v>173</v>
      </c>
      <c r="J66" s="28"/>
      <c r="K66" s="28"/>
      <c r="L66" s="28"/>
      <c r="P66" s="641" t="s">
        <v>736</v>
      </c>
      <c r="Q66" s="641"/>
      <c r="R66" s="641"/>
      <c r="S66" s="641"/>
      <c r="T66" s="641"/>
    </row>
    <row r="67" spans="1:43" s="19" customFormat="1" ht="30" customHeight="1" x14ac:dyDescent="0.2">
      <c r="A67" s="345"/>
      <c r="B67" s="842" t="s">
        <v>737</v>
      </c>
      <c r="C67" s="842"/>
      <c r="D67" s="842"/>
      <c r="E67" s="842"/>
      <c r="F67" s="842"/>
      <c r="G67" s="842"/>
      <c r="H67" s="842"/>
      <c r="I67" s="842"/>
      <c r="J67" s="842"/>
      <c r="K67" s="842"/>
      <c r="L67" s="842"/>
      <c r="M67" s="842"/>
      <c r="N67" s="842"/>
      <c r="P67" s="341"/>
      <c r="Q67" s="341"/>
      <c r="R67" s="341"/>
      <c r="S67" s="341"/>
      <c r="T67" s="341"/>
    </row>
    <row r="68" spans="1:43" ht="25.5" x14ac:dyDescent="0.2">
      <c r="B68" s="350" t="s">
        <v>711</v>
      </c>
      <c r="C68" s="836" t="s">
        <v>738</v>
      </c>
      <c r="D68" s="837"/>
      <c r="E68" s="837"/>
      <c r="F68" s="837"/>
      <c r="G68" s="837"/>
      <c r="H68" s="837"/>
      <c r="I68" s="837"/>
      <c r="J68" s="837"/>
      <c r="K68" s="837"/>
      <c r="L68" s="837"/>
      <c r="M68" s="351" t="s">
        <v>765</v>
      </c>
      <c r="N68" s="351" t="s">
        <v>766</v>
      </c>
      <c r="P68" s="504" t="s">
        <v>358</v>
      </c>
      <c r="Q68" s="505"/>
      <c r="R68" s="505"/>
      <c r="S68" s="505"/>
      <c r="T68" s="505"/>
      <c r="U68" s="506"/>
      <c r="V68" s="406" t="s">
        <v>767</v>
      </c>
      <c r="W68" s="407" t="s">
        <v>768</v>
      </c>
      <c r="X68" s="504" t="s">
        <v>375</v>
      </c>
      <c r="Y68" s="506"/>
    </row>
    <row r="69" spans="1:43" ht="12.75" customHeight="1" x14ac:dyDescent="0.2">
      <c r="B69" s="344">
        <v>20</v>
      </c>
      <c r="C69" s="834"/>
      <c r="D69" s="835"/>
      <c r="E69" s="835"/>
      <c r="F69" s="835"/>
      <c r="G69" s="835"/>
      <c r="H69" s="835"/>
      <c r="I69" s="835"/>
      <c r="J69" s="835"/>
      <c r="K69" s="835"/>
      <c r="L69" s="835"/>
      <c r="M69" s="343"/>
      <c r="N69" s="343"/>
      <c r="P69" s="517"/>
      <c r="Q69" s="503"/>
      <c r="R69" s="503"/>
      <c r="S69" s="503"/>
      <c r="T69" s="503"/>
      <c r="U69" s="518"/>
      <c r="V69" s="408"/>
      <c r="W69" s="408"/>
      <c r="X69" s="844" t="str">
        <f t="shared" ref="X69" si="1">IFERROR(IF(M69+N69&gt;0,(M69*V69+N69*W69),""),"")</f>
        <v/>
      </c>
      <c r="Y69" s="845"/>
      <c r="Z69" s="511"/>
      <c r="AA69" s="512"/>
      <c r="AB69" s="512"/>
      <c r="AC69" s="512"/>
      <c r="AD69" s="512"/>
      <c r="AE69" s="512"/>
      <c r="AF69" s="512"/>
      <c r="AG69" s="512"/>
      <c r="AH69" s="512"/>
      <c r="AI69" s="512"/>
      <c r="AJ69" s="512"/>
      <c r="AK69" s="512"/>
      <c r="AL69" s="512"/>
      <c r="AM69" s="512"/>
      <c r="AN69" s="512"/>
      <c r="AO69" s="512"/>
      <c r="AP69" s="512"/>
      <c r="AQ69" s="512"/>
    </row>
    <row r="70" spans="1:43" ht="12.75" customHeight="1" x14ac:dyDescent="0.2">
      <c r="B70" s="344">
        <v>21</v>
      </c>
      <c r="C70" s="834"/>
      <c r="D70" s="835"/>
      <c r="E70" s="835"/>
      <c r="F70" s="835"/>
      <c r="G70" s="835"/>
      <c r="H70" s="835"/>
      <c r="I70" s="835"/>
      <c r="J70" s="835"/>
      <c r="K70" s="835"/>
      <c r="L70" s="835"/>
      <c r="M70" s="343"/>
      <c r="N70" s="343"/>
      <c r="P70" s="517"/>
      <c r="Q70" s="503"/>
      <c r="R70" s="503"/>
      <c r="S70" s="503"/>
      <c r="T70" s="503"/>
      <c r="U70" s="518"/>
      <c r="V70" s="408"/>
      <c r="W70" s="408"/>
      <c r="X70" s="844" t="str">
        <f t="shared" ref="X70:X88" si="2">IFERROR(IF(M70+N70&gt;0,(M70*V70+N70*W70),""),"")</f>
        <v/>
      </c>
      <c r="Y70" s="845"/>
    </row>
    <row r="71" spans="1:43" ht="12.75" customHeight="1" x14ac:dyDescent="0.2">
      <c r="B71" s="344">
        <v>22</v>
      </c>
      <c r="C71" s="834"/>
      <c r="D71" s="835"/>
      <c r="E71" s="835"/>
      <c r="F71" s="835"/>
      <c r="G71" s="835"/>
      <c r="H71" s="835"/>
      <c r="I71" s="835"/>
      <c r="J71" s="835"/>
      <c r="K71" s="835"/>
      <c r="L71" s="835"/>
      <c r="M71" s="343"/>
      <c r="N71" s="343"/>
      <c r="P71" s="517"/>
      <c r="Q71" s="503"/>
      <c r="R71" s="503"/>
      <c r="S71" s="503"/>
      <c r="T71" s="503"/>
      <c r="U71" s="518"/>
      <c r="V71" s="408"/>
      <c r="W71" s="408"/>
      <c r="X71" s="844" t="str">
        <f t="shared" si="2"/>
        <v/>
      </c>
      <c r="Y71" s="845"/>
    </row>
    <row r="72" spans="1:43" ht="12.75" customHeight="1" x14ac:dyDescent="0.2">
      <c r="B72" s="344">
        <v>23</v>
      </c>
      <c r="C72" s="834"/>
      <c r="D72" s="835"/>
      <c r="E72" s="835"/>
      <c r="F72" s="835"/>
      <c r="G72" s="835"/>
      <c r="H72" s="835"/>
      <c r="I72" s="835"/>
      <c r="J72" s="835"/>
      <c r="K72" s="835"/>
      <c r="L72" s="835"/>
      <c r="M72" s="343"/>
      <c r="N72" s="343"/>
      <c r="P72" s="517"/>
      <c r="Q72" s="503"/>
      <c r="R72" s="503"/>
      <c r="S72" s="503"/>
      <c r="T72" s="503"/>
      <c r="U72" s="518"/>
      <c r="V72" s="408"/>
      <c r="W72" s="408"/>
      <c r="X72" s="844" t="str">
        <f t="shared" si="2"/>
        <v/>
      </c>
      <c r="Y72" s="845"/>
    </row>
    <row r="73" spans="1:43" ht="12.75" customHeight="1" x14ac:dyDescent="0.2">
      <c r="B73" s="344">
        <v>24</v>
      </c>
      <c r="C73" s="834"/>
      <c r="D73" s="835"/>
      <c r="E73" s="835"/>
      <c r="F73" s="835"/>
      <c r="G73" s="835"/>
      <c r="H73" s="835"/>
      <c r="I73" s="835"/>
      <c r="J73" s="835"/>
      <c r="K73" s="835"/>
      <c r="L73" s="835"/>
      <c r="M73" s="343"/>
      <c r="N73" s="343"/>
      <c r="P73" s="517"/>
      <c r="Q73" s="503"/>
      <c r="R73" s="503"/>
      <c r="S73" s="503"/>
      <c r="T73" s="503"/>
      <c r="U73" s="518"/>
      <c r="V73" s="408"/>
      <c r="W73" s="408"/>
      <c r="X73" s="844" t="str">
        <f t="shared" si="2"/>
        <v/>
      </c>
      <c r="Y73" s="845"/>
    </row>
    <row r="74" spans="1:43" ht="12.75" customHeight="1" x14ac:dyDescent="0.2">
      <c r="B74" s="344">
        <v>25</v>
      </c>
      <c r="C74" s="834"/>
      <c r="D74" s="835"/>
      <c r="E74" s="835"/>
      <c r="F74" s="835"/>
      <c r="G74" s="835"/>
      <c r="H74" s="835"/>
      <c r="I74" s="835"/>
      <c r="J74" s="835"/>
      <c r="K74" s="835"/>
      <c r="L74" s="835"/>
      <c r="M74" s="343"/>
      <c r="N74" s="343"/>
      <c r="P74" s="517"/>
      <c r="Q74" s="503"/>
      <c r="R74" s="503"/>
      <c r="S74" s="503"/>
      <c r="T74" s="503"/>
      <c r="U74" s="518"/>
      <c r="V74" s="408"/>
      <c r="W74" s="408"/>
      <c r="X74" s="844" t="str">
        <f t="shared" si="2"/>
        <v/>
      </c>
      <c r="Y74" s="845"/>
    </row>
    <row r="75" spans="1:43" ht="12.75" customHeight="1" x14ac:dyDescent="0.2">
      <c r="B75" s="344">
        <v>26</v>
      </c>
      <c r="C75" s="834"/>
      <c r="D75" s="835"/>
      <c r="E75" s="835"/>
      <c r="F75" s="835"/>
      <c r="G75" s="835"/>
      <c r="H75" s="835"/>
      <c r="I75" s="835"/>
      <c r="J75" s="835"/>
      <c r="K75" s="835"/>
      <c r="L75" s="835"/>
      <c r="M75" s="343"/>
      <c r="N75" s="343"/>
      <c r="P75" s="517"/>
      <c r="Q75" s="503"/>
      <c r="R75" s="503"/>
      <c r="S75" s="503"/>
      <c r="T75" s="503"/>
      <c r="U75" s="518"/>
      <c r="V75" s="408"/>
      <c r="W75" s="408"/>
      <c r="X75" s="844" t="str">
        <f t="shared" si="2"/>
        <v/>
      </c>
      <c r="Y75" s="845"/>
    </row>
    <row r="76" spans="1:43" ht="12.75" customHeight="1" x14ac:dyDescent="0.2">
      <c r="B76" s="344">
        <v>27</v>
      </c>
      <c r="C76" s="834"/>
      <c r="D76" s="835"/>
      <c r="E76" s="835"/>
      <c r="F76" s="835"/>
      <c r="G76" s="835"/>
      <c r="H76" s="835"/>
      <c r="I76" s="835"/>
      <c r="J76" s="835"/>
      <c r="K76" s="835"/>
      <c r="L76" s="835"/>
      <c r="M76" s="343"/>
      <c r="N76" s="343"/>
      <c r="P76" s="517"/>
      <c r="Q76" s="503"/>
      <c r="R76" s="503"/>
      <c r="S76" s="503"/>
      <c r="T76" s="503"/>
      <c r="U76" s="518"/>
      <c r="V76" s="408"/>
      <c r="W76" s="408"/>
      <c r="X76" s="844" t="str">
        <f t="shared" si="2"/>
        <v/>
      </c>
      <c r="Y76" s="845"/>
    </row>
    <row r="77" spans="1:43" ht="12.75" customHeight="1" x14ac:dyDescent="0.2">
      <c r="B77" s="344">
        <v>28</v>
      </c>
      <c r="C77" s="834"/>
      <c r="D77" s="835"/>
      <c r="E77" s="835"/>
      <c r="F77" s="835"/>
      <c r="G77" s="835"/>
      <c r="H77" s="835"/>
      <c r="I77" s="835"/>
      <c r="J77" s="835"/>
      <c r="K77" s="835"/>
      <c r="L77" s="835"/>
      <c r="M77" s="343"/>
      <c r="N77" s="343"/>
      <c r="P77" s="517"/>
      <c r="Q77" s="503"/>
      <c r="R77" s="503"/>
      <c r="S77" s="503"/>
      <c r="T77" s="503"/>
      <c r="U77" s="518"/>
      <c r="V77" s="408"/>
      <c r="W77" s="408"/>
      <c r="X77" s="844" t="str">
        <f t="shared" si="2"/>
        <v/>
      </c>
      <c r="Y77" s="845"/>
    </row>
    <row r="78" spans="1:43" ht="12.75" customHeight="1" x14ac:dyDescent="0.2">
      <c r="B78" s="344">
        <v>29</v>
      </c>
      <c r="C78" s="834"/>
      <c r="D78" s="835"/>
      <c r="E78" s="835"/>
      <c r="F78" s="835"/>
      <c r="G78" s="835"/>
      <c r="H78" s="835"/>
      <c r="I78" s="835"/>
      <c r="J78" s="835"/>
      <c r="K78" s="835"/>
      <c r="L78" s="835"/>
      <c r="M78" s="343"/>
      <c r="N78" s="343"/>
      <c r="P78" s="517"/>
      <c r="Q78" s="503"/>
      <c r="R78" s="503"/>
      <c r="S78" s="503"/>
      <c r="T78" s="503"/>
      <c r="U78" s="518"/>
      <c r="V78" s="408"/>
      <c r="W78" s="408"/>
      <c r="X78" s="844" t="str">
        <f t="shared" si="2"/>
        <v/>
      </c>
      <c r="Y78" s="845"/>
    </row>
    <row r="79" spans="1:43" ht="12.75" customHeight="1" x14ac:dyDescent="0.2">
      <c r="B79" s="344">
        <v>30</v>
      </c>
      <c r="C79" s="834"/>
      <c r="D79" s="835"/>
      <c r="E79" s="835"/>
      <c r="F79" s="835"/>
      <c r="G79" s="835"/>
      <c r="H79" s="835"/>
      <c r="I79" s="835"/>
      <c r="J79" s="835"/>
      <c r="K79" s="835"/>
      <c r="L79" s="835"/>
      <c r="M79" s="343"/>
      <c r="N79" s="343"/>
      <c r="P79" s="517"/>
      <c r="Q79" s="503"/>
      <c r="R79" s="503"/>
      <c r="S79" s="503"/>
      <c r="T79" s="503"/>
      <c r="U79" s="518"/>
      <c r="V79" s="408"/>
      <c r="W79" s="408"/>
      <c r="X79" s="844" t="str">
        <f t="shared" si="2"/>
        <v/>
      </c>
      <c r="Y79" s="845"/>
    </row>
    <row r="80" spans="1:43" ht="12.75" customHeight="1" x14ac:dyDescent="0.2">
      <c r="B80" s="344">
        <v>31</v>
      </c>
      <c r="C80" s="834"/>
      <c r="D80" s="835"/>
      <c r="E80" s="835"/>
      <c r="F80" s="835"/>
      <c r="G80" s="835"/>
      <c r="H80" s="835"/>
      <c r="I80" s="835"/>
      <c r="J80" s="835"/>
      <c r="K80" s="835"/>
      <c r="L80" s="835"/>
      <c r="M80" s="343"/>
      <c r="N80" s="343"/>
      <c r="P80" s="517"/>
      <c r="Q80" s="503"/>
      <c r="R80" s="503"/>
      <c r="S80" s="503"/>
      <c r="T80" s="503"/>
      <c r="U80" s="518"/>
      <c r="V80" s="408"/>
      <c r="W80" s="408"/>
      <c r="X80" s="844" t="str">
        <f t="shared" si="2"/>
        <v/>
      </c>
      <c r="Y80" s="845"/>
    </row>
    <row r="81" spans="1:34" ht="12.75" customHeight="1" x14ac:dyDescent="0.2">
      <c r="B81" s="344">
        <v>32</v>
      </c>
      <c r="C81" s="834"/>
      <c r="D81" s="835"/>
      <c r="E81" s="835"/>
      <c r="F81" s="835"/>
      <c r="G81" s="835"/>
      <c r="H81" s="835"/>
      <c r="I81" s="835"/>
      <c r="J81" s="835"/>
      <c r="K81" s="835"/>
      <c r="L81" s="835"/>
      <c r="M81" s="343"/>
      <c r="N81" s="343"/>
      <c r="P81" s="517"/>
      <c r="Q81" s="503"/>
      <c r="R81" s="503"/>
      <c r="S81" s="503"/>
      <c r="T81" s="503"/>
      <c r="U81" s="518"/>
      <c r="V81" s="408"/>
      <c r="W81" s="408"/>
      <c r="X81" s="844" t="str">
        <f t="shared" si="2"/>
        <v/>
      </c>
      <c r="Y81" s="845"/>
    </row>
    <row r="82" spans="1:34" ht="12.75" customHeight="1" x14ac:dyDescent="0.2">
      <c r="B82" s="344">
        <v>33</v>
      </c>
      <c r="C82" s="834"/>
      <c r="D82" s="835"/>
      <c r="E82" s="835"/>
      <c r="F82" s="835"/>
      <c r="G82" s="835"/>
      <c r="H82" s="835"/>
      <c r="I82" s="835"/>
      <c r="J82" s="835"/>
      <c r="K82" s="835"/>
      <c r="L82" s="835"/>
      <c r="M82" s="343"/>
      <c r="N82" s="343"/>
      <c r="P82" s="517"/>
      <c r="Q82" s="503"/>
      <c r="R82" s="503"/>
      <c r="S82" s="503"/>
      <c r="T82" s="503"/>
      <c r="U82" s="518"/>
      <c r="V82" s="408"/>
      <c r="W82" s="408"/>
      <c r="X82" s="844" t="str">
        <f t="shared" si="2"/>
        <v/>
      </c>
      <c r="Y82" s="845"/>
    </row>
    <row r="83" spans="1:34" ht="12.75" customHeight="1" x14ac:dyDescent="0.2">
      <c r="B83" s="344">
        <v>34</v>
      </c>
      <c r="C83" s="834"/>
      <c r="D83" s="835"/>
      <c r="E83" s="835"/>
      <c r="F83" s="835"/>
      <c r="G83" s="835"/>
      <c r="H83" s="835"/>
      <c r="I83" s="835"/>
      <c r="J83" s="835"/>
      <c r="K83" s="835"/>
      <c r="L83" s="835"/>
      <c r="M83" s="343"/>
      <c r="N83" s="343"/>
      <c r="P83" s="517"/>
      <c r="Q83" s="503"/>
      <c r="R83" s="503"/>
      <c r="S83" s="503"/>
      <c r="T83" s="503"/>
      <c r="U83" s="518"/>
      <c r="V83" s="408"/>
      <c r="W83" s="408"/>
      <c r="X83" s="844" t="str">
        <f t="shared" si="2"/>
        <v/>
      </c>
      <c r="Y83" s="845"/>
    </row>
    <row r="84" spans="1:34" ht="12.75" customHeight="1" x14ac:dyDescent="0.2">
      <c r="B84" s="344">
        <v>35</v>
      </c>
      <c r="C84" s="834"/>
      <c r="D84" s="835"/>
      <c r="E84" s="835"/>
      <c r="F84" s="835"/>
      <c r="G84" s="835"/>
      <c r="H84" s="835"/>
      <c r="I84" s="835"/>
      <c r="J84" s="835"/>
      <c r="K84" s="835"/>
      <c r="L84" s="835"/>
      <c r="M84" s="343"/>
      <c r="N84" s="343"/>
      <c r="P84" s="517"/>
      <c r="Q84" s="503"/>
      <c r="R84" s="503"/>
      <c r="S84" s="503"/>
      <c r="T84" s="503"/>
      <c r="U84" s="518"/>
      <c r="V84" s="408"/>
      <c r="W84" s="408"/>
      <c r="X84" s="844" t="str">
        <f t="shared" si="2"/>
        <v/>
      </c>
      <c r="Y84" s="845"/>
    </row>
    <row r="85" spans="1:34" ht="12.75" customHeight="1" x14ac:dyDescent="0.2">
      <c r="B85" s="344">
        <v>36</v>
      </c>
      <c r="C85" s="834"/>
      <c r="D85" s="835"/>
      <c r="E85" s="835"/>
      <c r="F85" s="835"/>
      <c r="G85" s="835"/>
      <c r="H85" s="835"/>
      <c r="I85" s="835"/>
      <c r="J85" s="835"/>
      <c r="K85" s="835"/>
      <c r="L85" s="835"/>
      <c r="M85" s="343"/>
      <c r="N85" s="343"/>
      <c r="P85" s="517"/>
      <c r="Q85" s="503"/>
      <c r="R85" s="503"/>
      <c r="S85" s="503"/>
      <c r="T85" s="503"/>
      <c r="U85" s="518"/>
      <c r="V85" s="408"/>
      <c r="W85" s="408"/>
      <c r="X85" s="844" t="str">
        <f t="shared" si="2"/>
        <v/>
      </c>
      <c r="Y85" s="845"/>
    </row>
    <row r="86" spans="1:34" ht="12.75" customHeight="1" x14ac:dyDescent="0.2">
      <c r="B86" s="344">
        <v>37</v>
      </c>
      <c r="C86" s="834"/>
      <c r="D86" s="835"/>
      <c r="E86" s="835"/>
      <c r="F86" s="835"/>
      <c r="G86" s="835"/>
      <c r="H86" s="835"/>
      <c r="I86" s="835"/>
      <c r="J86" s="835"/>
      <c r="K86" s="835"/>
      <c r="L86" s="835"/>
      <c r="M86" s="343"/>
      <c r="N86" s="343"/>
      <c r="P86" s="517"/>
      <c r="Q86" s="503"/>
      <c r="R86" s="503"/>
      <c r="S86" s="503"/>
      <c r="T86" s="503"/>
      <c r="U86" s="518"/>
      <c r="V86" s="408"/>
      <c r="W86" s="408"/>
      <c r="X86" s="844" t="str">
        <f t="shared" si="2"/>
        <v/>
      </c>
      <c r="Y86" s="845"/>
    </row>
    <row r="87" spans="1:34" ht="12.75" customHeight="1" x14ac:dyDescent="0.2">
      <c r="B87" s="344">
        <v>38</v>
      </c>
      <c r="C87" s="834"/>
      <c r="D87" s="835"/>
      <c r="E87" s="835"/>
      <c r="F87" s="835"/>
      <c r="G87" s="835"/>
      <c r="H87" s="835"/>
      <c r="I87" s="835"/>
      <c r="J87" s="835"/>
      <c r="K87" s="835"/>
      <c r="L87" s="835"/>
      <c r="M87" s="343"/>
      <c r="N87" s="343"/>
      <c r="P87" s="517"/>
      <c r="Q87" s="503"/>
      <c r="R87" s="503"/>
      <c r="S87" s="503"/>
      <c r="T87" s="503"/>
      <c r="U87" s="518"/>
      <c r="V87" s="408"/>
      <c r="W87" s="408"/>
      <c r="X87" s="844" t="str">
        <f t="shared" si="2"/>
        <v/>
      </c>
      <c r="Y87" s="845"/>
    </row>
    <row r="88" spans="1:34" ht="12.75" customHeight="1" x14ac:dyDescent="0.2">
      <c r="B88" s="344">
        <v>39</v>
      </c>
      <c r="C88" s="834"/>
      <c r="D88" s="835"/>
      <c r="E88" s="835"/>
      <c r="F88" s="835"/>
      <c r="G88" s="835"/>
      <c r="H88" s="835"/>
      <c r="I88" s="835"/>
      <c r="J88" s="835"/>
      <c r="K88" s="835"/>
      <c r="L88" s="835"/>
      <c r="M88" s="343"/>
      <c r="N88" s="343"/>
      <c r="P88" s="517"/>
      <c r="Q88" s="503"/>
      <c r="R88" s="503"/>
      <c r="S88" s="503"/>
      <c r="T88" s="503"/>
      <c r="U88" s="518"/>
      <c r="V88" s="408"/>
      <c r="W88" s="408"/>
      <c r="X88" s="844" t="str">
        <f t="shared" si="2"/>
        <v/>
      </c>
      <c r="Y88" s="845"/>
    </row>
    <row r="89" spans="1:34" ht="28.5" customHeight="1" x14ac:dyDescent="0.2">
      <c r="C89" s="1"/>
      <c r="P89" s="226"/>
      <c r="Q89" s="226"/>
      <c r="R89" s="226"/>
      <c r="U89" s="23"/>
      <c r="V89" s="23"/>
      <c r="W89" s="53" t="s">
        <v>117</v>
      </c>
      <c r="X89" s="524">
        <f>SUM(X46:Y64)+SUM(X69:Y88)</f>
        <v>0</v>
      </c>
      <c r="Y89" s="525"/>
      <c r="Z89" s="23"/>
      <c r="AA89" s="23"/>
    </row>
    <row r="90" spans="1:34" ht="7.5" customHeight="1" x14ac:dyDescent="0.2">
      <c r="C90" s="1"/>
      <c r="H90" s="17"/>
      <c r="P90" s="52"/>
      <c r="Q90" s="52"/>
      <c r="R90" s="52"/>
      <c r="Z90" s="23"/>
      <c r="AA90" s="23"/>
    </row>
    <row r="91" spans="1:34" ht="15.75" customHeight="1" x14ac:dyDescent="0.2">
      <c r="A91" s="174"/>
      <c r="B91" s="498"/>
      <c r="C91" s="498"/>
      <c r="D91" s="498"/>
      <c r="E91" s="498"/>
      <c r="F91" s="498"/>
      <c r="J91" s="23"/>
      <c r="P91" s="23"/>
      <c r="Q91" s="23"/>
      <c r="R91" s="23"/>
      <c r="S91" s="23"/>
      <c r="T91" s="23"/>
      <c r="V91" s="181"/>
      <c r="Z91" s="23"/>
      <c r="AA91" s="23"/>
    </row>
    <row r="92" spans="1:34" ht="19.5" customHeight="1" x14ac:dyDescent="0.2">
      <c r="B92" s="870" t="s">
        <v>756</v>
      </c>
      <c r="C92" s="870"/>
      <c r="J92" s="7"/>
      <c r="K92" s="846" t="s">
        <v>757</v>
      </c>
      <c r="L92" s="846"/>
      <c r="M92" s="846"/>
      <c r="N92" s="846"/>
      <c r="T92" s="846" t="s">
        <v>758</v>
      </c>
      <c r="U92" s="846"/>
      <c r="V92" s="846"/>
      <c r="W92" s="846"/>
      <c r="X92" s="63"/>
      <c r="Y92" s="63"/>
      <c r="Z92" s="361"/>
      <c r="AA92" s="28" t="b">
        <f>ValUppbärning</f>
        <v>0</v>
      </c>
      <c r="AB92" s="28" t="b">
        <f>IF(AA92,PrisUppbärning&lt;&gt;0,FALSE)</f>
        <v>0</v>
      </c>
      <c r="AC92" s="28"/>
      <c r="AD92" s="28"/>
      <c r="AE92" s="28"/>
      <c r="AF92" s="28"/>
      <c r="AG92" s="28"/>
      <c r="AH92" s="50" t="b">
        <f>IF(AA92=AB92,FALSE,TRUE)</f>
        <v>0</v>
      </c>
    </row>
    <row r="93" spans="1:34" s="28" customFormat="1" ht="53.25" customHeight="1" x14ac:dyDescent="0.2">
      <c r="A93" s="346"/>
      <c r="B93" s="478" t="s">
        <v>753</v>
      </c>
      <c r="C93" s="478"/>
      <c r="D93" s="478"/>
      <c r="E93" s="478"/>
      <c r="F93" s="478"/>
      <c r="G93" s="478"/>
      <c r="H93" s="478"/>
      <c r="I93" s="478"/>
      <c r="K93" s="834"/>
      <c r="L93" s="835"/>
      <c r="M93" s="835"/>
      <c r="N93" s="878"/>
      <c r="S93" s="63"/>
      <c r="T93" s="63"/>
      <c r="U93" s="63"/>
      <c r="V93" s="876"/>
      <c r="W93" s="877"/>
      <c r="Z93" s="362"/>
    </row>
    <row r="94" spans="1:34" ht="17.25" customHeight="1" x14ac:dyDescent="0.2">
      <c r="A94" s="174"/>
      <c r="B94" s="23"/>
      <c r="C94" s="23"/>
      <c r="D94" s="23"/>
      <c r="E94" s="23"/>
      <c r="F94" s="23"/>
      <c r="G94" s="23"/>
      <c r="H94" s="23"/>
      <c r="I94" s="23"/>
      <c r="J94" s="23"/>
      <c r="P94" s="23"/>
      <c r="Q94" s="23"/>
      <c r="R94" s="23"/>
      <c r="S94" s="23"/>
      <c r="T94" s="23"/>
      <c r="U94" s="526"/>
      <c r="V94" s="527"/>
      <c r="W94" s="527"/>
      <c r="X94" s="53"/>
      <c r="Y94" s="54"/>
      <c r="Z94" s="23"/>
      <c r="AA94" s="23"/>
    </row>
    <row r="95" spans="1:34" ht="17.25" customHeight="1" x14ac:dyDescent="0.2">
      <c r="A95" s="174"/>
      <c r="B95" s="23"/>
      <c r="C95" s="23"/>
      <c r="D95" s="23"/>
      <c r="E95" s="23"/>
      <c r="F95" s="23"/>
      <c r="G95" s="23"/>
      <c r="H95" s="23"/>
      <c r="I95" s="23"/>
      <c r="J95" s="23"/>
      <c r="P95" s="23"/>
      <c r="Q95" s="23"/>
      <c r="R95" s="23"/>
      <c r="S95" s="23"/>
      <c r="T95" s="23"/>
      <c r="U95" s="526"/>
      <c r="V95" s="527"/>
      <c r="W95" s="527"/>
      <c r="X95" s="53"/>
      <c r="Y95" s="54"/>
      <c r="Z95" s="23"/>
      <c r="AA95" s="23"/>
    </row>
    <row r="96" spans="1:34" ht="20.25" customHeight="1" x14ac:dyDescent="0.2">
      <c r="B96" s="37" t="s">
        <v>167</v>
      </c>
      <c r="F96" s="33"/>
      <c r="K96" s="37"/>
      <c r="N96" s="33"/>
    </row>
    <row r="97" spans="1:28" ht="28.5" customHeight="1" x14ac:dyDescent="0.2">
      <c r="A97" s="174"/>
      <c r="B97" s="500" t="s">
        <v>387</v>
      </c>
      <c r="C97" s="500"/>
      <c r="D97" s="500"/>
      <c r="E97" s="500"/>
      <c r="F97" s="500"/>
      <c r="G97" s="500"/>
      <c r="H97" s="500"/>
      <c r="I97" s="500"/>
      <c r="J97" s="500"/>
      <c r="M97" s="214"/>
      <c r="N97" s="28"/>
      <c r="P97" s="23"/>
      <c r="Q97" s="23"/>
      <c r="R97" s="23"/>
      <c r="S97" s="23"/>
      <c r="T97" s="23"/>
      <c r="U97" s="23"/>
      <c r="V97" s="23"/>
      <c r="W97" s="23"/>
      <c r="X97" s="53"/>
      <c r="Y97" s="54"/>
      <c r="Z97" s="23"/>
      <c r="AA97" s="23"/>
    </row>
    <row r="98" spans="1:28" ht="24.75" hidden="1" customHeight="1" x14ac:dyDescent="0.2">
      <c r="A98" s="178"/>
      <c r="B98" s="528" t="s">
        <v>367</v>
      </c>
      <c r="C98" s="529"/>
      <c r="D98" s="529"/>
      <c r="E98" s="529"/>
      <c r="F98" s="529"/>
      <c r="G98" s="529"/>
      <c r="H98" s="529"/>
      <c r="I98" s="529"/>
      <c r="J98" s="530"/>
      <c r="K98" s="33" t="s">
        <v>377</v>
      </c>
      <c r="L98" s="28"/>
      <c r="M98" s="28"/>
      <c r="N98" s="28"/>
      <c r="P98" s="23"/>
      <c r="Q98" s="23"/>
      <c r="R98" s="23"/>
      <c r="S98" s="23"/>
      <c r="T98" s="23"/>
      <c r="U98" s="23"/>
      <c r="V98" s="23"/>
      <c r="W98" s="23"/>
      <c r="X98" s="53"/>
      <c r="Y98" s="54"/>
      <c r="Z98" s="23"/>
      <c r="AA98" s="23"/>
    </row>
    <row r="99" spans="1:28" ht="17.25" customHeight="1" x14ac:dyDescent="0.2">
      <c r="A99" s="174"/>
      <c r="B99" s="24"/>
      <c r="C99" s="24"/>
      <c r="D99" s="24"/>
      <c r="E99" s="24"/>
      <c r="F99" s="8"/>
      <c r="G99" s="24"/>
      <c r="H99" s="24"/>
      <c r="I99" s="24"/>
      <c r="J99" s="23"/>
      <c r="P99" s="23"/>
      <c r="Q99" s="23"/>
      <c r="R99" s="23"/>
      <c r="S99" s="23"/>
      <c r="T99" s="23"/>
      <c r="U99" s="23"/>
      <c r="V99" s="23"/>
      <c r="W99" s="23"/>
      <c r="X99" s="53"/>
      <c r="Y99" s="54"/>
      <c r="Z99" s="23"/>
      <c r="AA99" s="23"/>
    </row>
    <row r="100" spans="1:28" ht="17.25" customHeight="1" x14ac:dyDescent="0.2">
      <c r="A100" s="174"/>
      <c r="E100" s="531"/>
      <c r="F100" s="531"/>
      <c r="G100" s="531"/>
      <c r="H100" s="531"/>
      <c r="I100" s="531"/>
      <c r="J100" s="23"/>
      <c r="K100" s="33"/>
      <c r="P100" s="23"/>
      <c r="Q100" s="23"/>
      <c r="R100" s="23"/>
      <c r="S100" s="23"/>
      <c r="T100" s="23"/>
      <c r="U100" s="23"/>
      <c r="V100" s="23"/>
      <c r="W100" s="23"/>
      <c r="X100" s="53"/>
      <c r="Y100" s="54"/>
      <c r="AA100" s="23"/>
      <c r="AB100" s="23"/>
    </row>
    <row r="101" spans="1:28" ht="8.25" customHeight="1" x14ac:dyDescent="0.2">
      <c r="A101" s="174"/>
      <c r="J101" s="23"/>
      <c r="P101" s="23"/>
      <c r="Q101" s="23"/>
      <c r="R101" s="23"/>
      <c r="S101" s="23"/>
      <c r="T101" s="23"/>
      <c r="U101" s="23"/>
      <c r="V101" s="23"/>
      <c r="W101" s="23"/>
      <c r="X101" s="53"/>
      <c r="Y101" s="54"/>
      <c r="AA101" s="23"/>
      <c r="AB101" s="23"/>
    </row>
    <row r="102" spans="1:28" ht="27.75" customHeight="1" x14ac:dyDescent="0.2">
      <c r="A102" s="174"/>
      <c r="B102" s="246" t="s">
        <v>673</v>
      </c>
      <c r="C102" s="50"/>
      <c r="D102" s="50"/>
      <c r="P102" s="23"/>
      <c r="Q102" s="23"/>
      <c r="R102" s="23"/>
      <c r="S102" s="23"/>
      <c r="T102" s="23"/>
      <c r="U102" s="23"/>
      <c r="V102" s="23"/>
      <c r="W102" s="23"/>
      <c r="X102" s="53"/>
      <c r="Y102" s="54"/>
      <c r="Z102" s="23"/>
      <c r="AA102" s="23"/>
    </row>
    <row r="103" spans="1:28" ht="9.75" customHeight="1" x14ac:dyDescent="0.2">
      <c r="A103" s="174"/>
      <c r="B103" s="354"/>
      <c r="C103" s="245"/>
      <c r="D103" s="245"/>
      <c r="E103" s="245"/>
      <c r="F103" s="245"/>
      <c r="G103" s="245"/>
      <c r="H103" s="245"/>
      <c r="I103" s="245"/>
      <c r="J103" s="245"/>
      <c r="P103" s="23"/>
      <c r="Q103" s="23"/>
      <c r="R103" s="23"/>
      <c r="S103" s="23"/>
      <c r="T103" s="23"/>
      <c r="U103" s="23"/>
      <c r="V103" s="23"/>
      <c r="W103" s="23"/>
      <c r="X103" s="53"/>
      <c r="Y103" s="355"/>
      <c r="Z103" s="23"/>
      <c r="AA103" s="23"/>
    </row>
    <row r="104" spans="1:28" ht="17.25" customHeight="1" x14ac:dyDescent="0.2">
      <c r="A104" s="174"/>
      <c r="B104" s="500"/>
      <c r="C104" s="500"/>
      <c r="D104" s="500"/>
      <c r="F104" s="49"/>
      <c r="G104" s="49"/>
      <c r="H104" s="49"/>
      <c r="I104" s="49"/>
      <c r="J104" s="23"/>
      <c r="P104" s="23"/>
      <c r="Q104" s="23"/>
      <c r="R104" s="23"/>
      <c r="S104" s="23"/>
      <c r="T104" s="23"/>
      <c r="U104" s="23"/>
      <c r="V104" s="23"/>
      <c r="W104" s="23"/>
      <c r="X104" s="53"/>
      <c r="Y104" s="54"/>
      <c r="Z104" s="23"/>
      <c r="AA104" s="23"/>
    </row>
    <row r="105" spans="1:28" ht="12.75" hidden="1" customHeight="1" x14ac:dyDescent="0.2">
      <c r="A105" s="174"/>
      <c r="B105" s="175"/>
      <c r="C105" s="175"/>
      <c r="D105" s="175"/>
      <c r="E105" s="175"/>
      <c r="F105" s="175"/>
      <c r="G105" s="175"/>
      <c r="H105" s="175"/>
      <c r="I105" s="175"/>
      <c r="J105" s="175"/>
      <c r="L105" s="42"/>
      <c r="M105" s="42"/>
      <c r="N105" s="42"/>
      <c r="O105" s="94"/>
      <c r="P105" s="33"/>
      <c r="Q105" s="23"/>
      <c r="R105" s="23"/>
      <c r="S105" s="23"/>
      <c r="T105" s="23"/>
      <c r="U105" s="23"/>
      <c r="V105" s="23"/>
      <c r="W105" s="23"/>
      <c r="X105" s="53"/>
      <c r="Y105" s="54"/>
      <c r="Z105" s="23"/>
      <c r="AA105" s="23"/>
    </row>
    <row r="106" spans="1:28" ht="18.75" customHeight="1" x14ac:dyDescent="0.2">
      <c r="A106" s="174"/>
      <c r="B106" s="561" t="s">
        <v>740</v>
      </c>
      <c r="C106" s="562"/>
      <c r="D106" s="562"/>
      <c r="E106" s="562"/>
      <c r="F106" s="562"/>
      <c r="G106" s="562"/>
      <c r="H106" s="562"/>
      <c r="I106" s="562"/>
      <c r="J106" s="562"/>
      <c r="L106" s="42"/>
      <c r="M106" s="42"/>
      <c r="N106" s="42"/>
      <c r="O106" s="94"/>
      <c r="P106" s="94"/>
      <c r="Q106" s="23"/>
      <c r="R106" s="23"/>
      <c r="S106" s="23"/>
      <c r="T106" s="23"/>
      <c r="U106" s="23"/>
      <c r="V106" s="23"/>
      <c r="W106" s="23"/>
      <c r="X106" s="53"/>
      <c r="Y106" s="54"/>
      <c r="Z106" s="23"/>
      <c r="AA106" s="23"/>
    </row>
    <row r="107" spans="1:28" ht="25.5" customHeight="1" x14ac:dyDescent="0.2">
      <c r="A107" s="174"/>
      <c r="B107" s="532"/>
      <c r="C107" s="851"/>
      <c r="D107" s="851"/>
      <c r="E107" s="851"/>
      <c r="F107" s="851"/>
      <c r="G107" s="851"/>
      <c r="H107" s="851"/>
      <c r="I107" s="851"/>
      <c r="J107" s="852"/>
      <c r="L107" s="42"/>
      <c r="M107" s="42"/>
      <c r="N107" s="42"/>
      <c r="O107" s="94"/>
      <c r="P107" s="94"/>
      <c r="Q107" s="23"/>
      <c r="R107" s="23"/>
      <c r="S107" s="23"/>
      <c r="T107" s="23"/>
      <c r="U107" s="23"/>
      <c r="V107" s="23"/>
      <c r="W107" s="23"/>
      <c r="X107" s="53"/>
      <c r="Y107" s="54"/>
      <c r="Z107" s="23"/>
      <c r="AA107" s="23"/>
    </row>
    <row r="108" spans="1:28" ht="17.25" customHeight="1" x14ac:dyDescent="0.2">
      <c r="A108" s="174"/>
      <c r="B108" s="853"/>
      <c r="C108" s="854"/>
      <c r="D108" s="854"/>
      <c r="E108" s="854"/>
      <c r="F108" s="854"/>
      <c r="G108" s="854"/>
      <c r="H108" s="854"/>
      <c r="I108" s="854"/>
      <c r="J108" s="855"/>
      <c r="K108" s="538"/>
      <c r="L108" s="540"/>
      <c r="M108" s="464"/>
      <c r="N108" s="464"/>
      <c r="P108" s="23"/>
      <c r="Q108" s="23"/>
      <c r="R108" s="23"/>
      <c r="S108" s="23"/>
      <c r="T108" s="23"/>
      <c r="U108" s="23"/>
      <c r="V108" s="23"/>
      <c r="W108" s="23"/>
      <c r="X108" s="53"/>
      <c r="Y108" s="54"/>
      <c r="Z108" s="23"/>
      <c r="AA108" s="23"/>
    </row>
    <row r="109" spans="1:28" ht="17.25" customHeight="1" x14ac:dyDescent="0.2">
      <c r="A109" s="174"/>
      <c r="B109" s="24"/>
      <c r="K109" s="538"/>
      <c r="L109" s="540"/>
      <c r="M109" s="464"/>
      <c r="N109" s="464"/>
      <c r="P109" s="23"/>
      <c r="Q109" s="23"/>
      <c r="R109" s="23"/>
      <c r="S109" s="23"/>
      <c r="T109" s="23"/>
      <c r="U109" s="23"/>
      <c r="V109" s="23"/>
      <c r="W109" s="23"/>
      <c r="X109" s="53"/>
      <c r="Y109" s="54"/>
      <c r="Z109" s="23"/>
      <c r="AA109" s="23"/>
    </row>
    <row r="110" spans="1:28" ht="20.25" customHeight="1" x14ac:dyDescent="0.2">
      <c r="A110" s="174"/>
      <c r="B110" s="498" t="s">
        <v>168</v>
      </c>
      <c r="C110" s="498"/>
      <c r="D110" s="498"/>
      <c r="E110" s="498"/>
      <c r="F110" s="498"/>
      <c r="G110" s="33"/>
      <c r="J110" s="23"/>
      <c r="K110" s="538"/>
      <c r="L110" s="464"/>
      <c r="M110" s="464"/>
      <c r="N110" s="464"/>
      <c r="P110" s="37" t="s">
        <v>34</v>
      </c>
      <c r="X110" s="53"/>
      <c r="Y110" s="54"/>
      <c r="Z110" s="23"/>
      <c r="AA110" s="23"/>
    </row>
    <row r="111" spans="1:28" ht="15.75" customHeight="1" x14ac:dyDescent="0.2">
      <c r="A111" s="174"/>
      <c r="B111" s="541" t="s">
        <v>364</v>
      </c>
      <c r="C111" s="541"/>
      <c r="D111" s="541"/>
      <c r="E111" s="542"/>
      <c r="F111" s="183"/>
      <c r="G111" s="8"/>
      <c r="H111" s="8"/>
      <c r="I111" s="8"/>
      <c r="J111" s="23"/>
      <c r="K111" s="539"/>
      <c r="L111" s="184"/>
      <c r="M111" s="356"/>
      <c r="N111" s="180"/>
      <c r="P111" s="19"/>
      <c r="X111" s="53"/>
      <c r="Y111" s="54"/>
      <c r="Z111" s="23"/>
      <c r="AA111" s="23"/>
    </row>
    <row r="112" spans="1:28" ht="99" customHeight="1" x14ac:dyDescent="0.2">
      <c r="A112" s="174"/>
      <c r="B112" s="598" t="s">
        <v>658</v>
      </c>
      <c r="C112" s="856"/>
      <c r="D112" s="602" t="s">
        <v>657</v>
      </c>
      <c r="E112" s="603"/>
      <c r="F112" s="603"/>
      <c r="G112" s="847"/>
      <c r="H112" s="602" t="s">
        <v>366</v>
      </c>
      <c r="I112" s="603"/>
      <c r="J112" s="603"/>
      <c r="K112" s="603"/>
      <c r="L112" s="603"/>
      <c r="M112" s="603"/>
      <c r="N112" s="847"/>
      <c r="P112" s="224" t="s">
        <v>656</v>
      </c>
      <c r="Q112" s="571" t="s">
        <v>655</v>
      </c>
      <c r="R112" s="572"/>
      <c r="S112" s="572"/>
      <c r="T112" s="572"/>
      <c r="U112" s="572"/>
      <c r="V112" s="572"/>
      <c r="W112" s="572"/>
      <c r="X112" s="573"/>
      <c r="Y112" s="92"/>
      <c r="Z112" s="91"/>
      <c r="AA112" s="93"/>
      <c r="AB112" s="93"/>
    </row>
    <row r="113" spans="1:34" ht="34.5" customHeight="1" x14ac:dyDescent="0.2">
      <c r="A113" s="174"/>
      <c r="B113" s="563" t="s">
        <v>748</v>
      </c>
      <c r="C113" s="610"/>
      <c r="D113" s="565"/>
      <c r="E113" s="566"/>
      <c r="F113" s="566"/>
      <c r="G113" s="567"/>
      <c r="H113" s="565"/>
      <c r="I113" s="566"/>
      <c r="J113" s="566"/>
      <c r="K113" s="566"/>
      <c r="L113" s="566"/>
      <c r="M113" s="566"/>
      <c r="N113" s="567"/>
      <c r="O113" s="59"/>
      <c r="P113" s="402"/>
      <c r="Q113" s="863"/>
      <c r="R113" s="863"/>
      <c r="S113" s="863"/>
      <c r="T113" s="863"/>
      <c r="U113" s="863"/>
      <c r="V113" s="863"/>
      <c r="W113" s="863"/>
      <c r="X113" s="864"/>
      <c r="Y113" s="59"/>
      <c r="Z113" s="59"/>
      <c r="AA113" s="59" t="b">
        <f>IF(LEFT(B113,4)="Välj",FALSE,TRUE)</f>
        <v>0</v>
      </c>
      <c r="AB113" s="59" t="b">
        <f>IF(P113="Ja",TRUE,FALSE)</f>
        <v>0</v>
      </c>
      <c r="AH113" s="50" t="b">
        <f>IF(AA113=AB113,FALSE,TRUE)</f>
        <v>0</v>
      </c>
    </row>
    <row r="114" spans="1:34" ht="32.25" customHeight="1" x14ac:dyDescent="0.2">
      <c r="A114" s="174"/>
      <c r="B114" s="563" t="s">
        <v>748</v>
      </c>
      <c r="C114" s="610"/>
      <c r="D114" s="565"/>
      <c r="E114" s="566"/>
      <c r="F114" s="566"/>
      <c r="G114" s="567"/>
      <c r="H114" s="565"/>
      <c r="I114" s="871"/>
      <c r="J114" s="871"/>
      <c r="K114" s="871"/>
      <c r="L114" s="871"/>
      <c r="M114" s="871"/>
      <c r="N114" s="872"/>
      <c r="O114" s="59"/>
      <c r="P114" s="402"/>
      <c r="Q114" s="863"/>
      <c r="R114" s="863"/>
      <c r="S114" s="863"/>
      <c r="T114" s="863"/>
      <c r="U114" s="863"/>
      <c r="V114" s="863"/>
      <c r="W114" s="863"/>
      <c r="X114" s="864"/>
      <c r="Y114" s="59"/>
      <c r="Z114" s="59"/>
      <c r="AA114" s="59" t="b">
        <f t="shared" ref="AA114:AA132" si="3">IF(LEFT(B114,4)="Välj",FALSE,TRUE)</f>
        <v>0</v>
      </c>
      <c r="AB114" s="59" t="b">
        <f t="shared" ref="AB114:AB132" si="4">IF(P114="Ja",TRUE,FALSE)</f>
        <v>0</v>
      </c>
      <c r="AH114" s="50" t="b">
        <f t="shared" ref="AH114:AH132" si="5">IF(AA114=AB114,FALSE,TRUE)</f>
        <v>0</v>
      </c>
    </row>
    <row r="115" spans="1:34" ht="32.25" customHeight="1" x14ac:dyDescent="0.2">
      <c r="A115" s="174"/>
      <c r="B115" s="563" t="s">
        <v>748</v>
      </c>
      <c r="C115" s="610"/>
      <c r="D115" s="565"/>
      <c r="E115" s="566"/>
      <c r="F115" s="566"/>
      <c r="G115" s="567"/>
      <c r="H115" s="565"/>
      <c r="I115" s="566"/>
      <c r="J115" s="566"/>
      <c r="K115" s="566"/>
      <c r="L115" s="566"/>
      <c r="M115" s="566"/>
      <c r="N115" s="567"/>
      <c r="O115" s="59"/>
      <c r="P115" s="402"/>
      <c r="Q115" s="863"/>
      <c r="R115" s="863"/>
      <c r="S115" s="863"/>
      <c r="T115" s="863"/>
      <c r="U115" s="863"/>
      <c r="V115" s="863"/>
      <c r="W115" s="863"/>
      <c r="X115" s="864"/>
      <c r="Y115" s="59"/>
      <c r="Z115" s="59"/>
      <c r="AA115" s="59" t="b">
        <f t="shared" si="3"/>
        <v>0</v>
      </c>
      <c r="AB115" s="59" t="b">
        <f t="shared" si="4"/>
        <v>0</v>
      </c>
      <c r="AH115" s="50" t="b">
        <f t="shared" si="5"/>
        <v>0</v>
      </c>
    </row>
    <row r="116" spans="1:34" ht="32.25" customHeight="1" x14ac:dyDescent="0.2">
      <c r="A116" s="174"/>
      <c r="B116" s="563" t="s">
        <v>748</v>
      </c>
      <c r="C116" s="610"/>
      <c r="D116" s="565"/>
      <c r="E116" s="566"/>
      <c r="F116" s="566"/>
      <c r="G116" s="567"/>
      <c r="H116" s="568"/>
      <c r="I116" s="566"/>
      <c r="J116" s="566"/>
      <c r="K116" s="566"/>
      <c r="L116" s="566"/>
      <c r="M116" s="566"/>
      <c r="N116" s="567"/>
      <c r="O116" s="59"/>
      <c r="P116" s="402"/>
      <c r="Q116" s="863"/>
      <c r="R116" s="863"/>
      <c r="S116" s="863"/>
      <c r="T116" s="863"/>
      <c r="U116" s="863"/>
      <c r="V116" s="863"/>
      <c r="W116" s="863"/>
      <c r="X116" s="864"/>
      <c r="Y116" s="59"/>
      <c r="Z116" s="59"/>
      <c r="AA116" s="59" t="b">
        <f t="shared" si="3"/>
        <v>0</v>
      </c>
      <c r="AB116" s="59" t="b">
        <f t="shared" si="4"/>
        <v>0</v>
      </c>
      <c r="AH116" s="50" t="b">
        <f t="shared" si="5"/>
        <v>0</v>
      </c>
    </row>
    <row r="117" spans="1:34" ht="32.25" customHeight="1" x14ac:dyDescent="0.2">
      <c r="A117" s="174"/>
      <c r="B117" s="563" t="s">
        <v>748</v>
      </c>
      <c r="C117" s="610"/>
      <c r="D117" s="565"/>
      <c r="E117" s="566"/>
      <c r="F117" s="566"/>
      <c r="G117" s="567"/>
      <c r="H117" s="568"/>
      <c r="I117" s="566"/>
      <c r="J117" s="566"/>
      <c r="K117" s="566"/>
      <c r="L117" s="566"/>
      <c r="M117" s="566"/>
      <c r="N117" s="567"/>
      <c r="O117" s="59"/>
      <c r="P117" s="402"/>
      <c r="Q117" s="863"/>
      <c r="R117" s="863"/>
      <c r="S117" s="863"/>
      <c r="T117" s="863"/>
      <c r="U117" s="863"/>
      <c r="V117" s="863"/>
      <c r="W117" s="863"/>
      <c r="X117" s="864"/>
      <c r="Y117" s="59"/>
      <c r="Z117" s="59"/>
      <c r="AA117" s="59" t="b">
        <f t="shared" si="3"/>
        <v>0</v>
      </c>
      <c r="AB117" s="59" t="b">
        <f t="shared" si="4"/>
        <v>0</v>
      </c>
      <c r="AH117" s="50" t="b">
        <f t="shared" si="5"/>
        <v>0</v>
      </c>
    </row>
    <row r="118" spans="1:34" ht="32.25" customHeight="1" x14ac:dyDescent="0.2">
      <c r="A118" s="174"/>
      <c r="B118" s="563" t="s">
        <v>748</v>
      </c>
      <c r="C118" s="610"/>
      <c r="D118" s="565"/>
      <c r="E118" s="566"/>
      <c r="F118" s="566"/>
      <c r="G118" s="567"/>
      <c r="H118" s="568"/>
      <c r="I118" s="566"/>
      <c r="J118" s="566"/>
      <c r="K118" s="566"/>
      <c r="L118" s="566"/>
      <c r="M118" s="566"/>
      <c r="N118" s="567"/>
      <c r="O118" s="197"/>
      <c r="P118" s="402"/>
      <c r="Q118" s="863"/>
      <c r="R118" s="863"/>
      <c r="S118" s="863"/>
      <c r="T118" s="863"/>
      <c r="U118" s="863"/>
      <c r="V118" s="863"/>
      <c r="W118" s="863"/>
      <c r="X118" s="864"/>
      <c r="Y118" s="59"/>
      <c r="Z118" s="59"/>
      <c r="AA118" s="59" t="b">
        <f t="shared" si="3"/>
        <v>0</v>
      </c>
      <c r="AB118" s="59" t="b">
        <f t="shared" si="4"/>
        <v>0</v>
      </c>
      <c r="AH118" s="50" t="b">
        <f t="shared" si="5"/>
        <v>0</v>
      </c>
    </row>
    <row r="119" spans="1:34" ht="32.25" customHeight="1" x14ac:dyDescent="0.2">
      <c r="A119" s="174"/>
      <c r="B119" s="563" t="s">
        <v>748</v>
      </c>
      <c r="C119" s="610"/>
      <c r="D119" s="565"/>
      <c r="E119" s="566"/>
      <c r="F119" s="566"/>
      <c r="G119" s="567"/>
      <c r="H119" s="568"/>
      <c r="I119" s="566"/>
      <c r="J119" s="566"/>
      <c r="K119" s="566"/>
      <c r="L119" s="566"/>
      <c r="M119" s="566"/>
      <c r="N119" s="567"/>
      <c r="O119" s="59"/>
      <c r="P119" s="402"/>
      <c r="Q119" s="863"/>
      <c r="R119" s="863"/>
      <c r="S119" s="863"/>
      <c r="T119" s="863"/>
      <c r="U119" s="863"/>
      <c r="V119" s="863"/>
      <c r="W119" s="863"/>
      <c r="X119" s="864"/>
      <c r="Y119" s="59"/>
      <c r="Z119" s="59"/>
      <c r="AA119" s="59" t="b">
        <f t="shared" si="3"/>
        <v>0</v>
      </c>
      <c r="AB119" s="59" t="b">
        <f t="shared" si="4"/>
        <v>0</v>
      </c>
      <c r="AH119" s="50" t="b">
        <f t="shared" si="5"/>
        <v>0</v>
      </c>
    </row>
    <row r="120" spans="1:34" ht="32.25" customHeight="1" x14ac:dyDescent="0.2">
      <c r="A120" s="174"/>
      <c r="B120" s="563" t="s">
        <v>748</v>
      </c>
      <c r="C120" s="610"/>
      <c r="D120" s="565"/>
      <c r="E120" s="566"/>
      <c r="F120" s="566"/>
      <c r="G120" s="567"/>
      <c r="H120" s="568"/>
      <c r="I120" s="566"/>
      <c r="J120" s="566"/>
      <c r="K120" s="566"/>
      <c r="L120" s="566"/>
      <c r="M120" s="566"/>
      <c r="N120" s="567"/>
      <c r="O120" s="59"/>
      <c r="P120" s="402"/>
      <c r="Q120" s="863"/>
      <c r="R120" s="863"/>
      <c r="S120" s="863"/>
      <c r="T120" s="863"/>
      <c r="U120" s="863"/>
      <c r="V120" s="863"/>
      <c r="W120" s="863"/>
      <c r="X120" s="864"/>
      <c r="Y120" s="59"/>
      <c r="Z120" s="59"/>
      <c r="AA120" s="59" t="b">
        <f t="shared" si="3"/>
        <v>0</v>
      </c>
      <c r="AB120" s="59" t="b">
        <f t="shared" si="4"/>
        <v>0</v>
      </c>
      <c r="AH120" s="50" t="b">
        <f t="shared" si="5"/>
        <v>0</v>
      </c>
    </row>
    <row r="121" spans="1:34" ht="32.25" customHeight="1" x14ac:dyDescent="0.2">
      <c r="A121" s="174"/>
      <c r="B121" s="563" t="s">
        <v>748</v>
      </c>
      <c r="C121" s="610"/>
      <c r="D121" s="565"/>
      <c r="E121" s="566"/>
      <c r="F121" s="566"/>
      <c r="G121" s="567"/>
      <c r="H121" s="568"/>
      <c r="I121" s="566"/>
      <c r="J121" s="566"/>
      <c r="K121" s="566"/>
      <c r="L121" s="566"/>
      <c r="M121" s="566"/>
      <c r="N121" s="567"/>
      <c r="O121" s="59"/>
      <c r="P121" s="402"/>
      <c r="Q121" s="863"/>
      <c r="R121" s="863"/>
      <c r="S121" s="863"/>
      <c r="T121" s="863"/>
      <c r="U121" s="863"/>
      <c r="V121" s="863"/>
      <c r="W121" s="863"/>
      <c r="X121" s="864"/>
      <c r="Y121" s="59"/>
      <c r="Z121" s="59"/>
      <c r="AA121" s="59" t="b">
        <f t="shared" si="3"/>
        <v>0</v>
      </c>
      <c r="AB121" s="59" t="b">
        <f t="shared" si="4"/>
        <v>0</v>
      </c>
      <c r="AH121" s="50" t="b">
        <f t="shared" si="5"/>
        <v>0</v>
      </c>
    </row>
    <row r="122" spans="1:34" ht="32.25" customHeight="1" x14ac:dyDescent="0.2">
      <c r="A122" s="174"/>
      <c r="B122" s="563" t="s">
        <v>748</v>
      </c>
      <c r="C122" s="610"/>
      <c r="D122" s="565"/>
      <c r="E122" s="566"/>
      <c r="F122" s="566"/>
      <c r="G122" s="567"/>
      <c r="H122" s="568"/>
      <c r="I122" s="566"/>
      <c r="J122" s="566"/>
      <c r="K122" s="566"/>
      <c r="L122" s="566"/>
      <c r="M122" s="566"/>
      <c r="N122" s="567"/>
      <c r="O122" s="59"/>
      <c r="P122" s="402"/>
      <c r="Q122" s="863"/>
      <c r="R122" s="863"/>
      <c r="S122" s="863"/>
      <c r="T122" s="863"/>
      <c r="U122" s="863"/>
      <c r="V122" s="863"/>
      <c r="W122" s="863"/>
      <c r="X122" s="864"/>
      <c r="Y122" s="59"/>
      <c r="Z122" s="59"/>
      <c r="AA122" s="59" t="b">
        <f t="shared" si="3"/>
        <v>0</v>
      </c>
      <c r="AB122" s="59" t="b">
        <f t="shared" si="4"/>
        <v>0</v>
      </c>
      <c r="AH122" s="50" t="b">
        <f t="shared" si="5"/>
        <v>0</v>
      </c>
    </row>
    <row r="123" spans="1:34" ht="32.25" customHeight="1" x14ac:dyDescent="0.2">
      <c r="A123" s="174"/>
      <c r="B123" s="563" t="s">
        <v>748</v>
      </c>
      <c r="C123" s="610"/>
      <c r="D123" s="565"/>
      <c r="E123" s="566"/>
      <c r="F123" s="566"/>
      <c r="G123" s="567"/>
      <c r="H123" s="568"/>
      <c r="I123" s="566"/>
      <c r="J123" s="566"/>
      <c r="K123" s="566"/>
      <c r="L123" s="566"/>
      <c r="M123" s="566"/>
      <c r="N123" s="567"/>
      <c r="O123" s="59"/>
      <c r="P123" s="402"/>
      <c r="Q123" s="863"/>
      <c r="R123" s="863"/>
      <c r="S123" s="863"/>
      <c r="T123" s="863"/>
      <c r="U123" s="863"/>
      <c r="V123" s="863"/>
      <c r="W123" s="863"/>
      <c r="X123" s="864"/>
      <c r="Y123" s="59"/>
      <c r="Z123" s="59"/>
      <c r="AA123" s="59" t="b">
        <f t="shared" si="3"/>
        <v>0</v>
      </c>
      <c r="AB123" s="59" t="b">
        <f t="shared" si="4"/>
        <v>0</v>
      </c>
      <c r="AH123" s="50" t="b">
        <f t="shared" si="5"/>
        <v>0</v>
      </c>
    </row>
    <row r="124" spans="1:34" ht="32.25" customHeight="1" x14ac:dyDescent="0.2">
      <c r="A124" s="174"/>
      <c r="B124" s="563" t="s">
        <v>748</v>
      </c>
      <c r="C124" s="610"/>
      <c r="D124" s="565"/>
      <c r="E124" s="566"/>
      <c r="F124" s="566"/>
      <c r="G124" s="567"/>
      <c r="H124" s="568"/>
      <c r="I124" s="566"/>
      <c r="J124" s="566"/>
      <c r="K124" s="566"/>
      <c r="L124" s="566"/>
      <c r="M124" s="566"/>
      <c r="N124" s="567"/>
      <c r="O124" s="59"/>
      <c r="P124" s="402"/>
      <c r="Q124" s="863"/>
      <c r="R124" s="863"/>
      <c r="S124" s="863"/>
      <c r="T124" s="863"/>
      <c r="U124" s="863"/>
      <c r="V124" s="863"/>
      <c r="W124" s="863"/>
      <c r="X124" s="864"/>
      <c r="Y124" s="59"/>
      <c r="Z124" s="59"/>
      <c r="AA124" s="59" t="b">
        <f t="shared" si="3"/>
        <v>0</v>
      </c>
      <c r="AB124" s="59" t="b">
        <f t="shared" si="4"/>
        <v>0</v>
      </c>
      <c r="AH124" s="50" t="b">
        <f t="shared" si="5"/>
        <v>0</v>
      </c>
    </row>
    <row r="125" spans="1:34" ht="32.25" customHeight="1" x14ac:dyDescent="0.2">
      <c r="A125" s="174"/>
      <c r="B125" s="563" t="s">
        <v>748</v>
      </c>
      <c r="C125" s="610"/>
      <c r="D125" s="565"/>
      <c r="E125" s="566"/>
      <c r="F125" s="566"/>
      <c r="G125" s="567"/>
      <c r="H125" s="568"/>
      <c r="I125" s="566"/>
      <c r="J125" s="566"/>
      <c r="K125" s="566"/>
      <c r="L125" s="566"/>
      <c r="M125" s="566"/>
      <c r="N125" s="567"/>
      <c r="O125" s="59"/>
      <c r="P125" s="402"/>
      <c r="Q125" s="863"/>
      <c r="R125" s="863"/>
      <c r="S125" s="863"/>
      <c r="T125" s="863"/>
      <c r="U125" s="863"/>
      <c r="V125" s="863"/>
      <c r="W125" s="863"/>
      <c r="X125" s="864"/>
      <c r="Y125" s="59"/>
      <c r="Z125" s="59"/>
      <c r="AA125" s="59" t="b">
        <f t="shared" si="3"/>
        <v>0</v>
      </c>
      <c r="AB125" s="59" t="b">
        <f t="shared" si="4"/>
        <v>0</v>
      </c>
      <c r="AH125" s="50" t="b">
        <f t="shared" si="5"/>
        <v>0</v>
      </c>
    </row>
    <row r="126" spans="1:34" ht="32.25" customHeight="1" x14ac:dyDescent="0.2">
      <c r="A126" s="174"/>
      <c r="B126" s="563" t="s">
        <v>748</v>
      </c>
      <c r="C126" s="610"/>
      <c r="D126" s="565"/>
      <c r="E126" s="566"/>
      <c r="F126" s="566"/>
      <c r="G126" s="567"/>
      <c r="H126" s="568"/>
      <c r="I126" s="566"/>
      <c r="J126" s="566"/>
      <c r="K126" s="566"/>
      <c r="L126" s="566"/>
      <c r="M126" s="566"/>
      <c r="N126" s="567"/>
      <c r="O126" s="59"/>
      <c r="P126" s="402"/>
      <c r="Q126" s="863"/>
      <c r="R126" s="863"/>
      <c r="S126" s="863"/>
      <c r="T126" s="863"/>
      <c r="U126" s="863"/>
      <c r="V126" s="863"/>
      <c r="W126" s="863"/>
      <c r="X126" s="864"/>
      <c r="Y126" s="59"/>
      <c r="Z126" s="59"/>
      <c r="AA126" s="59" t="b">
        <f t="shared" si="3"/>
        <v>0</v>
      </c>
      <c r="AB126" s="59" t="b">
        <f t="shared" si="4"/>
        <v>0</v>
      </c>
      <c r="AH126" s="50" t="b">
        <f t="shared" si="5"/>
        <v>0</v>
      </c>
    </row>
    <row r="127" spans="1:34" ht="32.25" customHeight="1" x14ac:dyDescent="0.2">
      <c r="A127" s="174"/>
      <c r="B127" s="563" t="s">
        <v>748</v>
      </c>
      <c r="C127" s="610"/>
      <c r="D127" s="565"/>
      <c r="E127" s="566"/>
      <c r="F127" s="566"/>
      <c r="G127" s="567"/>
      <c r="H127" s="568"/>
      <c r="I127" s="566"/>
      <c r="J127" s="566"/>
      <c r="K127" s="566"/>
      <c r="L127" s="566"/>
      <c r="M127" s="566"/>
      <c r="N127" s="567"/>
      <c r="O127" s="197"/>
      <c r="P127" s="402"/>
      <c r="Q127" s="863"/>
      <c r="R127" s="863"/>
      <c r="S127" s="863"/>
      <c r="T127" s="863"/>
      <c r="U127" s="863"/>
      <c r="V127" s="863"/>
      <c r="W127" s="863"/>
      <c r="X127" s="864"/>
      <c r="Y127" s="59"/>
      <c r="Z127" s="59"/>
      <c r="AA127" s="59" t="b">
        <f t="shared" si="3"/>
        <v>0</v>
      </c>
      <c r="AB127" s="59" t="b">
        <f t="shared" si="4"/>
        <v>0</v>
      </c>
      <c r="AH127" s="50" t="b">
        <f t="shared" si="5"/>
        <v>0</v>
      </c>
    </row>
    <row r="128" spans="1:34" ht="32.25" customHeight="1" x14ac:dyDescent="0.2">
      <c r="A128" s="174"/>
      <c r="B128" s="563" t="s">
        <v>748</v>
      </c>
      <c r="C128" s="610"/>
      <c r="D128" s="565"/>
      <c r="E128" s="566"/>
      <c r="F128" s="566"/>
      <c r="G128" s="567"/>
      <c r="H128" s="568"/>
      <c r="I128" s="566"/>
      <c r="J128" s="566"/>
      <c r="K128" s="566"/>
      <c r="L128" s="566"/>
      <c r="M128" s="566"/>
      <c r="N128" s="567"/>
      <c r="O128" s="59"/>
      <c r="P128" s="402"/>
      <c r="Q128" s="863"/>
      <c r="R128" s="863"/>
      <c r="S128" s="863"/>
      <c r="T128" s="863"/>
      <c r="U128" s="863"/>
      <c r="V128" s="863"/>
      <c r="W128" s="863"/>
      <c r="X128" s="864"/>
      <c r="Y128" s="59"/>
      <c r="Z128" s="59"/>
      <c r="AA128" s="59" t="b">
        <f t="shared" si="3"/>
        <v>0</v>
      </c>
      <c r="AB128" s="59" t="b">
        <f t="shared" si="4"/>
        <v>0</v>
      </c>
      <c r="AH128" s="50" t="b">
        <f t="shared" si="5"/>
        <v>0</v>
      </c>
    </row>
    <row r="129" spans="1:34" ht="32.25" customHeight="1" x14ac:dyDescent="0.2">
      <c r="A129" s="174"/>
      <c r="B129" s="563" t="s">
        <v>748</v>
      </c>
      <c r="C129" s="610"/>
      <c r="D129" s="565"/>
      <c r="E129" s="566"/>
      <c r="F129" s="566"/>
      <c r="G129" s="567"/>
      <c r="H129" s="568"/>
      <c r="I129" s="566"/>
      <c r="J129" s="566"/>
      <c r="K129" s="566"/>
      <c r="L129" s="566"/>
      <c r="M129" s="566"/>
      <c r="N129" s="567"/>
      <c r="O129" s="59"/>
      <c r="P129" s="402"/>
      <c r="Q129" s="863"/>
      <c r="R129" s="863"/>
      <c r="S129" s="863"/>
      <c r="T129" s="863"/>
      <c r="U129" s="863"/>
      <c r="V129" s="863"/>
      <c r="W129" s="863"/>
      <c r="X129" s="864"/>
      <c r="Y129" s="59"/>
      <c r="Z129" s="59"/>
      <c r="AA129" s="59" t="b">
        <f t="shared" si="3"/>
        <v>0</v>
      </c>
      <c r="AB129" s="59" t="b">
        <f t="shared" si="4"/>
        <v>0</v>
      </c>
      <c r="AH129" s="50" t="b">
        <f t="shared" si="5"/>
        <v>0</v>
      </c>
    </row>
    <row r="130" spans="1:34" ht="32.25" customHeight="1" x14ac:dyDescent="0.2">
      <c r="A130" s="174"/>
      <c r="B130" s="563" t="s">
        <v>748</v>
      </c>
      <c r="C130" s="610"/>
      <c r="D130" s="565"/>
      <c r="E130" s="566"/>
      <c r="F130" s="566"/>
      <c r="G130" s="567"/>
      <c r="H130" s="568"/>
      <c r="I130" s="566"/>
      <c r="J130" s="566"/>
      <c r="K130" s="566"/>
      <c r="L130" s="566"/>
      <c r="M130" s="566"/>
      <c r="N130" s="567"/>
      <c r="O130" s="59"/>
      <c r="P130" s="402"/>
      <c r="Q130" s="863"/>
      <c r="R130" s="863"/>
      <c r="S130" s="863"/>
      <c r="T130" s="863"/>
      <c r="U130" s="863"/>
      <c r="V130" s="863"/>
      <c r="W130" s="863"/>
      <c r="X130" s="864"/>
      <c r="Y130" s="59"/>
      <c r="Z130" s="59"/>
      <c r="AA130" s="59" t="b">
        <f t="shared" si="3"/>
        <v>0</v>
      </c>
      <c r="AB130" s="59" t="b">
        <f t="shared" si="4"/>
        <v>0</v>
      </c>
      <c r="AH130" s="50" t="b">
        <f t="shared" si="5"/>
        <v>0</v>
      </c>
    </row>
    <row r="131" spans="1:34" ht="32.25" customHeight="1" x14ac:dyDescent="0.2">
      <c r="A131" s="174"/>
      <c r="B131" s="563" t="s">
        <v>748</v>
      </c>
      <c r="C131" s="610"/>
      <c r="D131" s="565"/>
      <c r="E131" s="566"/>
      <c r="F131" s="566"/>
      <c r="G131" s="567"/>
      <c r="H131" s="568"/>
      <c r="I131" s="566"/>
      <c r="J131" s="566"/>
      <c r="K131" s="566"/>
      <c r="L131" s="566"/>
      <c r="M131" s="566"/>
      <c r="N131" s="567"/>
      <c r="O131" s="59"/>
      <c r="P131" s="402"/>
      <c r="Q131" s="863"/>
      <c r="R131" s="863"/>
      <c r="S131" s="863"/>
      <c r="T131" s="863"/>
      <c r="U131" s="863"/>
      <c r="V131" s="863"/>
      <c r="W131" s="863"/>
      <c r="X131" s="864"/>
      <c r="Y131" s="59"/>
      <c r="Z131" s="59"/>
      <c r="AA131" s="59" t="b">
        <f t="shared" si="3"/>
        <v>0</v>
      </c>
      <c r="AB131" s="59" t="b">
        <f t="shared" si="4"/>
        <v>0</v>
      </c>
      <c r="AH131" s="50" t="b">
        <f t="shared" si="5"/>
        <v>0</v>
      </c>
    </row>
    <row r="132" spans="1:34" ht="32.25" customHeight="1" x14ac:dyDescent="0.2">
      <c r="A132" s="174"/>
      <c r="B132" s="563" t="s">
        <v>748</v>
      </c>
      <c r="C132" s="610"/>
      <c r="D132" s="565"/>
      <c r="E132" s="566"/>
      <c r="F132" s="566"/>
      <c r="G132" s="567"/>
      <c r="H132" s="568"/>
      <c r="I132" s="566"/>
      <c r="J132" s="566"/>
      <c r="K132" s="566"/>
      <c r="L132" s="566"/>
      <c r="M132" s="566"/>
      <c r="N132" s="567"/>
      <c r="O132" s="59"/>
      <c r="P132" s="402"/>
      <c r="Q132" s="863"/>
      <c r="R132" s="863"/>
      <c r="S132" s="863"/>
      <c r="T132" s="863"/>
      <c r="U132" s="863"/>
      <c r="V132" s="863"/>
      <c r="W132" s="863"/>
      <c r="X132" s="864"/>
      <c r="Y132" s="59"/>
      <c r="Z132" s="59"/>
      <c r="AA132" s="59" t="b">
        <f t="shared" si="3"/>
        <v>0</v>
      </c>
      <c r="AB132" s="59" t="b">
        <f t="shared" si="4"/>
        <v>0</v>
      </c>
      <c r="AH132" s="50" t="b">
        <f t="shared" si="5"/>
        <v>0</v>
      </c>
    </row>
    <row r="133" spans="1:34" x14ac:dyDescent="0.2">
      <c r="A133" s="174"/>
      <c r="B133" s="183"/>
      <c r="C133" s="183"/>
      <c r="D133" s="185"/>
      <c r="E133" s="183"/>
      <c r="F133" s="183"/>
      <c r="G133" s="8"/>
      <c r="H133" s="8"/>
      <c r="I133" s="8"/>
      <c r="J133" s="23"/>
      <c r="K133" s="215"/>
      <c r="L133" s="216"/>
      <c r="M133" s="356"/>
      <c r="N133" s="217"/>
      <c r="P133" s="19"/>
      <c r="X133" s="53"/>
      <c r="Y133" s="355"/>
      <c r="Z133" s="23"/>
      <c r="AA133" s="23"/>
    </row>
    <row r="134" spans="1:34" x14ac:dyDescent="0.2">
      <c r="B134" s="77"/>
      <c r="C134" s="77"/>
      <c r="D134" s="77"/>
      <c r="F134" s="77"/>
      <c r="G134" s="77"/>
      <c r="H134" s="77"/>
      <c r="I134" s="77"/>
      <c r="J134" s="7"/>
      <c r="L134" s="71"/>
      <c r="M134" s="71"/>
      <c r="N134" s="71"/>
      <c r="P134" s="55"/>
      <c r="R134" s="8"/>
      <c r="U134" s="22"/>
      <c r="V134" s="22"/>
      <c r="W134" s="7"/>
      <c r="AD134" s="7"/>
    </row>
    <row r="135" spans="1:34" ht="18" x14ac:dyDescent="0.2">
      <c r="B135" s="498" t="s">
        <v>362</v>
      </c>
      <c r="C135" s="498"/>
      <c r="D135" s="498"/>
      <c r="E135" s="498"/>
      <c r="F135" s="498"/>
      <c r="H135" s="62"/>
      <c r="I135" s="62"/>
      <c r="J135" s="62"/>
      <c r="S135" s="23"/>
      <c r="T135" s="23"/>
      <c r="U135" s="23"/>
      <c r="W135" s="23"/>
    </row>
    <row r="136" spans="1:34" ht="26.25" customHeight="1" x14ac:dyDescent="0.2">
      <c r="B136" s="641" t="s">
        <v>361</v>
      </c>
      <c r="C136" s="642"/>
      <c r="D136" s="642"/>
      <c r="E136" s="642"/>
      <c r="F136" s="642"/>
      <c r="G136" s="642"/>
      <c r="H136" s="642"/>
      <c r="I136" s="642"/>
      <c r="J136" s="62"/>
      <c r="S136" s="23"/>
      <c r="T136" s="23"/>
      <c r="U136" s="23"/>
      <c r="W136" s="23"/>
    </row>
    <row r="137" spans="1:34" x14ac:dyDescent="0.2">
      <c r="B137" s="19" t="s">
        <v>121</v>
      </c>
      <c r="H137" s="62"/>
      <c r="I137" s="62"/>
      <c r="J137" s="62"/>
      <c r="K137" s="33"/>
      <c r="P137" s="19"/>
      <c r="U137" s="23"/>
      <c r="V137" s="23"/>
      <c r="W137" s="23"/>
    </row>
    <row r="138" spans="1:34" ht="19.5" customHeight="1" x14ac:dyDescent="0.2">
      <c r="B138" s="508" t="s">
        <v>388</v>
      </c>
      <c r="C138" s="509"/>
      <c r="D138" s="509"/>
      <c r="E138" s="509"/>
      <c r="F138" s="509"/>
      <c r="G138" s="509"/>
      <c r="H138" s="509"/>
      <c r="I138" s="663"/>
      <c r="J138" s="62"/>
      <c r="K138" s="33"/>
      <c r="P138" s="19" t="s">
        <v>137</v>
      </c>
    </row>
    <row r="139" spans="1:34" ht="19.5" customHeight="1" x14ac:dyDescent="0.2">
      <c r="B139" s="665"/>
      <c r="C139" s="666"/>
      <c r="D139" s="666"/>
      <c r="E139" s="666"/>
      <c r="F139" s="666"/>
      <c r="G139" s="666"/>
      <c r="H139" s="666"/>
      <c r="I139" s="667"/>
      <c r="J139" s="62"/>
      <c r="K139" s="33"/>
      <c r="P139" s="508" t="s">
        <v>138</v>
      </c>
      <c r="Q139" s="509"/>
      <c r="R139" s="509"/>
      <c r="S139" s="509"/>
      <c r="T139" s="509"/>
      <c r="U139" s="509"/>
      <c r="V139" s="509"/>
      <c r="W139" s="671"/>
      <c r="AG139" s="23"/>
      <c r="AH139" s="23"/>
    </row>
    <row r="140" spans="1:34" ht="19.5" customHeight="1" x14ac:dyDescent="0.2">
      <c r="B140" s="665"/>
      <c r="C140" s="666"/>
      <c r="D140" s="666"/>
      <c r="E140" s="666"/>
      <c r="F140" s="666"/>
      <c r="G140" s="666"/>
      <c r="H140" s="666"/>
      <c r="I140" s="667"/>
      <c r="K140" s="33"/>
      <c r="P140" s="672"/>
      <c r="Q140" s="673"/>
      <c r="R140" s="673"/>
      <c r="S140" s="673"/>
      <c r="T140" s="673"/>
      <c r="U140" s="673"/>
      <c r="V140" s="673"/>
      <c r="W140" s="674"/>
      <c r="X140" s="63"/>
      <c r="Y140" s="63"/>
      <c r="Z140" s="361"/>
      <c r="AA140" s="361"/>
      <c r="AB140" s="361"/>
      <c r="AG140" s="23"/>
      <c r="AH140" s="23"/>
    </row>
    <row r="141" spans="1:34" ht="19.5" customHeight="1" x14ac:dyDescent="0.2">
      <c r="B141" s="669"/>
      <c r="C141" s="669"/>
      <c r="D141" s="669"/>
      <c r="E141" s="669"/>
      <c r="F141" s="669"/>
      <c r="G141" s="669"/>
      <c r="H141" s="669"/>
      <c r="I141" s="669"/>
      <c r="K141" s="33"/>
      <c r="P141" s="672"/>
      <c r="Q141" s="673"/>
      <c r="R141" s="673"/>
      <c r="S141" s="673"/>
      <c r="T141" s="673"/>
      <c r="U141" s="673"/>
      <c r="V141" s="673"/>
      <c r="W141" s="674"/>
      <c r="X141" s="63"/>
      <c r="Y141" s="63"/>
      <c r="Z141" s="361"/>
      <c r="AA141" s="361"/>
      <c r="AB141" s="361"/>
      <c r="AG141" s="23"/>
      <c r="AH141" s="23"/>
    </row>
    <row r="142" spans="1:34" ht="19.5" customHeight="1" x14ac:dyDescent="0.2">
      <c r="J142" s="7"/>
      <c r="P142" s="672"/>
      <c r="Q142" s="673"/>
      <c r="R142" s="673"/>
      <c r="S142" s="673"/>
      <c r="T142" s="673"/>
      <c r="U142" s="673"/>
      <c r="V142" s="673"/>
      <c r="W142" s="674"/>
      <c r="X142" s="63"/>
      <c r="Y142" s="63"/>
      <c r="Z142" s="361"/>
      <c r="AA142" s="361"/>
      <c r="AB142" s="361"/>
      <c r="AG142" s="23"/>
      <c r="AH142" s="23"/>
    </row>
    <row r="143" spans="1:34" ht="19.5" customHeight="1" x14ac:dyDescent="0.2">
      <c r="B143" s="19" t="s">
        <v>369</v>
      </c>
      <c r="R143" s="24"/>
      <c r="U143" s="66"/>
      <c r="X143" s="63"/>
      <c r="Y143" s="63"/>
      <c r="Z143" s="361"/>
      <c r="AA143" s="361"/>
      <c r="AB143" s="361"/>
      <c r="AG143" s="23"/>
      <c r="AH143" s="23"/>
    </row>
    <row r="144" spans="1:34" ht="19.5" customHeight="1" x14ac:dyDescent="0.2">
      <c r="B144" s="478" t="s">
        <v>174</v>
      </c>
      <c r="C144" s="478"/>
      <c r="D144" s="478"/>
      <c r="E144" s="478"/>
      <c r="F144" s="478"/>
      <c r="G144" s="478"/>
      <c r="H144" s="478"/>
      <c r="I144" s="478"/>
      <c r="P144" s="453" t="s">
        <v>646</v>
      </c>
      <c r="Q144" s="454"/>
      <c r="R144" s="454"/>
      <c r="S144" s="454"/>
      <c r="T144" s="454"/>
      <c r="U144" s="454"/>
      <c r="V144" s="454"/>
      <c r="W144" s="702"/>
      <c r="X144" s="63"/>
      <c r="Y144" s="63"/>
      <c r="Z144" s="361"/>
      <c r="AA144" s="361"/>
      <c r="AB144" s="361"/>
    </row>
    <row r="145" spans="2:34" ht="19.5" customHeight="1" x14ac:dyDescent="0.2">
      <c r="B145" s="669"/>
      <c r="C145" s="669"/>
      <c r="D145" s="669"/>
      <c r="E145" s="669"/>
      <c r="F145" s="669"/>
      <c r="G145" s="669"/>
      <c r="H145" s="669"/>
      <c r="I145" s="669"/>
      <c r="P145" s="703"/>
      <c r="Q145" s="704"/>
      <c r="R145" s="704"/>
      <c r="S145" s="704"/>
      <c r="T145" s="704"/>
      <c r="U145" s="704"/>
      <c r="V145" s="704"/>
      <c r="W145" s="705"/>
      <c r="X145" s="63"/>
      <c r="Y145" s="63"/>
      <c r="Z145" s="361"/>
      <c r="AA145" s="361"/>
      <c r="AB145" s="361"/>
      <c r="AG145" s="23"/>
      <c r="AH145" s="23"/>
    </row>
    <row r="146" spans="2:34" ht="19.5" customHeight="1" x14ac:dyDescent="0.2">
      <c r="B146" s="669"/>
      <c r="C146" s="669"/>
      <c r="D146" s="669"/>
      <c r="E146" s="669"/>
      <c r="F146" s="669"/>
      <c r="G146" s="669"/>
      <c r="H146" s="669"/>
      <c r="I146" s="669"/>
      <c r="P146" s="838" t="str">
        <f>"Leverantören intygar att avropssvaret är giltigt minst den tid som avropande organisation angett ovan. "&amp;CHAR(10)&amp;"("&amp;TEXT(D34,"ÅÅÅÅ-MM-DD")&amp;")"</f>
        <v>Leverantören intygar att avropssvaret är giltigt minst den tid som avropande organisation angett ovan. 
(1900-01-00)</v>
      </c>
      <c r="Q146" s="839"/>
      <c r="R146" s="839"/>
      <c r="S146" s="839"/>
      <c r="T146" s="839"/>
      <c r="U146" s="839"/>
      <c r="V146" s="839"/>
      <c r="W146" s="840"/>
      <c r="X146" s="63"/>
      <c r="Y146" s="63"/>
      <c r="Z146" s="361"/>
      <c r="AA146" s="361"/>
      <c r="AB146" s="361"/>
      <c r="AG146" s="23"/>
      <c r="AH146" s="23"/>
    </row>
    <row r="147" spans="2:34" ht="19.5" customHeight="1" x14ac:dyDescent="0.2">
      <c r="B147" s="669"/>
      <c r="C147" s="669"/>
      <c r="D147" s="669"/>
      <c r="E147" s="669"/>
      <c r="F147" s="669"/>
      <c r="G147" s="669"/>
      <c r="H147" s="669"/>
      <c r="I147" s="669"/>
      <c r="P147" s="841"/>
      <c r="Q147" s="842"/>
      <c r="R147" s="842"/>
      <c r="S147" s="842"/>
      <c r="T147" s="842"/>
      <c r="U147" s="842"/>
      <c r="V147" s="842"/>
      <c r="W147" s="843"/>
      <c r="X147" s="63"/>
      <c r="Y147" s="63"/>
      <c r="Z147" s="361"/>
      <c r="AA147" s="361"/>
      <c r="AB147" s="361"/>
      <c r="AG147" s="23"/>
      <c r="AH147" s="23"/>
    </row>
    <row r="148" spans="2:34" ht="32.25" customHeight="1" x14ac:dyDescent="0.2">
      <c r="P148" s="508" t="s">
        <v>38</v>
      </c>
      <c r="Q148" s="509"/>
      <c r="R148" s="509"/>
      <c r="S148" s="509"/>
      <c r="T148" s="509"/>
      <c r="U148" s="509"/>
      <c r="V148" s="509"/>
      <c r="W148" s="663"/>
      <c r="X148" s="63"/>
      <c r="Y148" s="63"/>
      <c r="Z148" s="361"/>
      <c r="AA148" s="361"/>
      <c r="AB148" s="361"/>
      <c r="AG148" s="23"/>
      <c r="AH148" s="23"/>
    </row>
    <row r="149" spans="2:34" ht="19.5" customHeight="1" x14ac:dyDescent="0.2">
      <c r="B149" s="19" t="s">
        <v>370</v>
      </c>
      <c r="P149" s="672"/>
      <c r="Q149" s="673"/>
      <c r="R149" s="673"/>
      <c r="S149" s="673"/>
      <c r="T149" s="673"/>
      <c r="U149" s="673"/>
      <c r="V149" s="673"/>
      <c r="W149" s="674"/>
      <c r="X149" s="63"/>
      <c r="Y149" s="63"/>
      <c r="Z149" s="361"/>
      <c r="AA149" s="361"/>
      <c r="AB149" s="361"/>
      <c r="AG149" s="23"/>
      <c r="AH149" s="18" t="b">
        <f>IF(P149=0,TRUE,FALSE)</f>
        <v>1</v>
      </c>
    </row>
    <row r="150" spans="2:34" ht="19.5" customHeight="1" x14ac:dyDescent="0.2">
      <c r="B150" s="478" t="s">
        <v>371</v>
      </c>
      <c r="C150" s="478"/>
      <c r="D150" s="478"/>
      <c r="E150" s="478"/>
      <c r="F150" s="478"/>
      <c r="G150" s="478"/>
      <c r="H150" s="478"/>
      <c r="I150" s="478"/>
      <c r="P150" s="29"/>
      <c r="Q150" s="29"/>
      <c r="R150" s="29"/>
      <c r="S150" s="29"/>
      <c r="T150" s="29"/>
      <c r="X150" s="63"/>
      <c r="Y150" s="63"/>
      <c r="Z150" s="361"/>
      <c r="AA150" s="361"/>
      <c r="AB150" s="361"/>
      <c r="AH150" s="30"/>
    </row>
    <row r="151" spans="2:34" ht="19.5" customHeight="1" x14ac:dyDescent="0.2">
      <c r="B151" s="669"/>
      <c r="C151" s="669"/>
      <c r="D151" s="669"/>
      <c r="E151" s="669"/>
      <c r="F151" s="669"/>
      <c r="G151" s="669"/>
      <c r="H151" s="669"/>
      <c r="I151" s="669"/>
      <c r="P151" s="692" t="s">
        <v>39</v>
      </c>
      <c r="Q151" s="693"/>
      <c r="R151" s="693"/>
      <c r="S151" s="693"/>
      <c r="T151" s="693"/>
      <c r="U151" s="693"/>
      <c r="V151" s="693"/>
      <c r="W151" s="694"/>
      <c r="X151" s="63"/>
      <c r="Y151" s="63"/>
      <c r="Z151" s="361"/>
      <c r="AA151" s="361"/>
      <c r="AB151" s="361"/>
      <c r="AG151" s="23"/>
      <c r="AH151" s="29"/>
    </row>
    <row r="152" spans="2:34" ht="19.5" customHeight="1" x14ac:dyDescent="0.2">
      <c r="B152" s="669"/>
      <c r="C152" s="669"/>
      <c r="D152" s="669"/>
      <c r="E152" s="669"/>
      <c r="F152" s="669"/>
      <c r="G152" s="669"/>
      <c r="H152" s="669"/>
      <c r="I152" s="669"/>
      <c r="P152" s="695"/>
      <c r="Q152" s="696"/>
      <c r="R152" s="696"/>
      <c r="S152" s="696"/>
      <c r="T152" s="696"/>
      <c r="U152" s="696"/>
      <c r="V152" s="696"/>
      <c r="W152" s="697"/>
      <c r="X152" s="63"/>
      <c r="Y152" s="63"/>
      <c r="Z152" s="361"/>
      <c r="AA152" s="361"/>
      <c r="AB152" s="361"/>
      <c r="AG152" s="23"/>
      <c r="AH152" s="28"/>
    </row>
    <row r="153" spans="2:34" ht="19.5" customHeight="1" x14ac:dyDescent="0.2">
      <c r="B153" s="669"/>
      <c r="C153" s="669"/>
      <c r="D153" s="669"/>
      <c r="E153" s="669"/>
      <c r="F153" s="669"/>
      <c r="G153" s="669"/>
      <c r="H153" s="669"/>
      <c r="I153" s="669"/>
      <c r="P153" s="698"/>
      <c r="Q153" s="699"/>
      <c r="R153" s="699"/>
      <c r="S153" s="699"/>
      <c r="T153" s="699"/>
      <c r="U153" s="699"/>
      <c r="V153" s="699"/>
      <c r="W153" s="700"/>
      <c r="X153" s="63"/>
      <c r="Y153" s="63"/>
      <c r="Z153" s="361"/>
      <c r="AA153" s="361"/>
      <c r="AB153" s="361"/>
      <c r="AG153" s="23"/>
      <c r="AH153" s="18" t="b">
        <f>IF(P152=0,TRUE,FALSE)</f>
        <v>1</v>
      </c>
    </row>
    <row r="154" spans="2:34" ht="19.5" customHeight="1" x14ac:dyDescent="0.2">
      <c r="B154" s="669"/>
      <c r="C154" s="669"/>
      <c r="D154" s="669"/>
      <c r="E154" s="669"/>
      <c r="F154" s="669"/>
      <c r="G154" s="669"/>
      <c r="H154" s="669"/>
      <c r="I154" s="669"/>
      <c r="R154" s="30"/>
      <c r="X154" s="63"/>
      <c r="Y154" s="63"/>
      <c r="Z154" s="361"/>
      <c r="AA154" s="361"/>
      <c r="AB154" s="361"/>
      <c r="AG154" s="23"/>
      <c r="AH154" s="23"/>
    </row>
    <row r="155" spans="2:34" ht="19.5" customHeight="1" x14ac:dyDescent="0.2">
      <c r="B155" s="669"/>
      <c r="C155" s="669"/>
      <c r="D155" s="669"/>
      <c r="E155" s="669"/>
      <c r="F155" s="669"/>
      <c r="G155" s="669"/>
      <c r="H155" s="669"/>
      <c r="I155" s="669"/>
      <c r="T155" s="701" t="str">
        <f>IF(LarmStatus,"Minst ett av de obligatoriska kraven är inte ifyllda eller besvarde med Nej","")</f>
        <v>Minst ett av de obligatoriska kraven är inte ifyllda eller besvarde med Nej</v>
      </c>
      <c r="U155" s="701"/>
      <c r="V155" s="701"/>
      <c r="W155" s="701"/>
      <c r="X155" s="63"/>
      <c r="Y155" s="63"/>
      <c r="Z155" s="361"/>
    </row>
    <row r="156" spans="2:34" x14ac:dyDescent="0.2">
      <c r="B156" s="32"/>
      <c r="C156" s="32"/>
      <c r="D156" s="32"/>
      <c r="E156" s="32"/>
      <c r="F156" s="32"/>
      <c r="H156" s="26"/>
      <c r="I156" s="26"/>
      <c r="J156" s="26"/>
      <c r="T156" s="701"/>
      <c r="U156" s="701"/>
      <c r="V156" s="701"/>
      <c r="W156" s="701"/>
      <c r="X156" s="63"/>
      <c r="Y156" s="63"/>
    </row>
    <row r="157" spans="2:34" ht="19.5" customHeight="1" x14ac:dyDescent="0.2">
      <c r="B157" s="19" t="s">
        <v>165</v>
      </c>
      <c r="P157" s="664"/>
      <c r="Q157" s="664"/>
      <c r="R157" s="664"/>
      <c r="S157" s="664"/>
      <c r="T157" s="357"/>
      <c r="U157" s="23"/>
      <c r="X157" s="63"/>
      <c r="Y157" s="63"/>
      <c r="Z157" s="361"/>
      <c r="AA157" s="361"/>
      <c r="AB157" s="361"/>
      <c r="AG157" s="23"/>
      <c r="AH157" s="23"/>
    </row>
    <row r="158" spans="2:34" ht="19.5" customHeight="1" x14ac:dyDescent="0.2">
      <c r="B158" s="478" t="s">
        <v>200</v>
      </c>
      <c r="C158" s="478"/>
      <c r="D158" s="478"/>
      <c r="E158" s="478"/>
      <c r="F158" s="478"/>
      <c r="G158" s="478"/>
      <c r="H158" s="478"/>
      <c r="I158" s="478"/>
      <c r="K158" s="33"/>
      <c r="U158" s="23"/>
      <c r="X158" s="63"/>
      <c r="Y158" s="63"/>
      <c r="Z158" s="361"/>
      <c r="AA158" s="361"/>
      <c r="AB158" s="361"/>
    </row>
    <row r="159" spans="2:34" ht="19.5" customHeight="1" x14ac:dyDescent="0.2">
      <c r="B159" s="669"/>
      <c r="C159" s="669"/>
      <c r="D159" s="669"/>
      <c r="E159" s="669"/>
      <c r="F159" s="669"/>
      <c r="G159" s="669"/>
      <c r="H159" s="669"/>
      <c r="I159" s="669"/>
      <c r="K159" s="33"/>
      <c r="U159" s="23"/>
      <c r="X159" s="63"/>
      <c r="Y159" s="63"/>
      <c r="Z159" s="361"/>
      <c r="AA159" s="361"/>
      <c r="AB159" s="361"/>
      <c r="AG159" s="23"/>
      <c r="AH159" s="23"/>
    </row>
    <row r="160" spans="2:34" ht="19.5" customHeight="1" x14ac:dyDescent="0.2">
      <c r="B160" s="669"/>
      <c r="C160" s="669"/>
      <c r="D160" s="669"/>
      <c r="E160" s="669"/>
      <c r="F160" s="669"/>
      <c r="G160" s="669"/>
      <c r="H160" s="669"/>
      <c r="I160" s="669"/>
      <c r="K160" s="33"/>
      <c r="U160" s="23"/>
      <c r="X160" s="63"/>
      <c r="Y160" s="63"/>
      <c r="Z160" s="361"/>
      <c r="AA160" s="361"/>
      <c r="AB160" s="361"/>
      <c r="AG160" s="23"/>
      <c r="AH160" s="23"/>
    </row>
    <row r="161" spans="2:34" ht="19.5" customHeight="1" x14ac:dyDescent="0.2">
      <c r="B161" s="669"/>
      <c r="C161" s="669"/>
      <c r="D161" s="669"/>
      <c r="E161" s="669"/>
      <c r="F161" s="669"/>
      <c r="G161" s="669"/>
      <c r="H161" s="669"/>
      <c r="I161" s="669"/>
      <c r="K161" s="33"/>
      <c r="P161" s="7"/>
      <c r="Q161" s="7"/>
      <c r="R161" s="7"/>
      <c r="S161" s="7"/>
      <c r="T161" s="7"/>
      <c r="U161" s="23"/>
      <c r="X161" s="63"/>
      <c r="Y161" s="63"/>
      <c r="Z161" s="361"/>
      <c r="AA161" s="361"/>
      <c r="AB161" s="361"/>
      <c r="AG161" s="23"/>
      <c r="AH161" s="23"/>
    </row>
    <row r="162" spans="2:34" ht="19.5" customHeight="1" x14ac:dyDescent="0.2">
      <c r="J162" s="7"/>
      <c r="S162" s="23"/>
      <c r="T162" s="23"/>
      <c r="U162" s="23"/>
      <c r="X162" s="63"/>
      <c r="Y162" s="63"/>
      <c r="Z162" s="361"/>
      <c r="AA162" s="361"/>
      <c r="AB162" s="361"/>
      <c r="AG162" s="23"/>
      <c r="AH162" s="23"/>
    </row>
    <row r="163" spans="2:34" ht="19.5" customHeight="1" x14ac:dyDescent="0.2">
      <c r="J163" s="7"/>
      <c r="P163" s="25"/>
      <c r="S163" s="23"/>
      <c r="T163" s="23"/>
      <c r="U163" s="23"/>
      <c r="X163" s="63"/>
      <c r="Y163" s="63"/>
      <c r="Z163" s="361"/>
      <c r="AA163" s="361"/>
      <c r="AB163" s="361"/>
      <c r="AG163" s="23"/>
      <c r="AH163" s="23"/>
    </row>
    <row r="164" spans="2:34" ht="17.25" customHeight="1" x14ac:dyDescent="0.2">
      <c r="B164" s="19" t="s">
        <v>368</v>
      </c>
      <c r="C164" s="32"/>
      <c r="D164" s="32"/>
      <c r="E164" s="32"/>
      <c r="F164" s="32"/>
      <c r="H164" s="26"/>
      <c r="I164" s="26"/>
      <c r="J164" s="26"/>
      <c r="P164" s="1"/>
      <c r="Q164" s="1"/>
      <c r="R164" s="1"/>
      <c r="S164" s="1"/>
      <c r="T164" s="1"/>
      <c r="U164" s="1"/>
      <c r="V164" s="1"/>
      <c r="W164" s="1"/>
      <c r="X164" s="63"/>
      <c r="Y164" s="63"/>
      <c r="Z164" s="361"/>
      <c r="AA164" s="361"/>
      <c r="AB164" s="361"/>
      <c r="AG164" s="23"/>
      <c r="AH164" s="23"/>
    </row>
    <row r="165" spans="2:34" s="1" customFormat="1" ht="43.9" customHeight="1" x14ac:dyDescent="0.2">
      <c r="B165" s="478" t="s">
        <v>645</v>
      </c>
      <c r="C165" s="478"/>
      <c r="D165" s="478"/>
      <c r="E165" s="478"/>
      <c r="F165" s="478"/>
      <c r="G165" s="478"/>
      <c r="H165" s="478"/>
      <c r="I165" s="478"/>
      <c r="X165" s="63"/>
      <c r="Y165" s="63"/>
      <c r="Z165" s="361"/>
      <c r="AA165" s="361"/>
      <c r="AB165" s="361"/>
    </row>
    <row r="166" spans="2:34" s="1" customFormat="1" ht="41.25" customHeight="1" x14ac:dyDescent="0.2">
      <c r="B166" s="675"/>
      <c r="C166" s="676"/>
      <c r="D166" s="676"/>
      <c r="E166" s="677"/>
      <c r="F166" s="677"/>
      <c r="G166" s="677"/>
      <c r="H166" s="677"/>
      <c r="I166" s="678"/>
      <c r="X166" s="63"/>
      <c r="Y166" s="63"/>
      <c r="Z166" s="361"/>
      <c r="AA166" s="361"/>
      <c r="AB166" s="361"/>
    </row>
    <row r="167" spans="2:34" s="1" customFormat="1" ht="41.25" customHeight="1" x14ac:dyDescent="0.2">
      <c r="B167" s="679"/>
      <c r="C167" s="680"/>
      <c r="D167" s="680"/>
      <c r="E167" s="681"/>
      <c r="F167" s="681"/>
      <c r="G167" s="681"/>
      <c r="H167" s="681"/>
      <c r="I167" s="682"/>
      <c r="X167" s="63"/>
      <c r="Y167" s="63"/>
      <c r="Z167" s="361"/>
      <c r="AA167" s="361"/>
      <c r="AB167" s="361"/>
    </row>
    <row r="168" spans="2:34" s="1" customFormat="1" ht="25.5" customHeight="1" x14ac:dyDescent="0.25">
      <c r="B168" s="683"/>
      <c r="C168" s="684"/>
      <c r="D168" s="684"/>
      <c r="E168" s="684"/>
      <c r="F168" s="684"/>
      <c r="G168" s="684"/>
      <c r="H168" s="684"/>
      <c r="I168" s="685"/>
      <c r="J168" s="16"/>
      <c r="K168" s="16"/>
      <c r="L168" s="16"/>
      <c r="M168" s="16"/>
      <c r="P168" s="25"/>
      <c r="Q168" s="18"/>
      <c r="R168" s="18"/>
      <c r="S168" s="23"/>
      <c r="T168" s="23"/>
      <c r="U168" s="23"/>
      <c r="V168" s="18"/>
      <c r="W168" s="18"/>
      <c r="X168" s="63"/>
      <c r="Y168" s="63"/>
      <c r="Z168" s="361"/>
      <c r="AA168" s="361"/>
      <c r="AB168" s="361"/>
    </row>
    <row r="169" spans="2:34" ht="17.25" customHeight="1" x14ac:dyDescent="0.2">
      <c r="B169" s="32"/>
      <c r="C169" s="32"/>
      <c r="D169" s="32"/>
      <c r="E169" s="32"/>
      <c r="F169" s="32"/>
      <c r="H169" s="26"/>
      <c r="I169" s="26"/>
      <c r="J169" s="26"/>
      <c r="P169" s="25"/>
      <c r="S169" s="23"/>
      <c r="T169" s="23"/>
      <c r="U169" s="23"/>
      <c r="X169" s="63"/>
      <c r="Y169" s="63"/>
      <c r="Z169" s="361"/>
      <c r="AA169" s="361"/>
      <c r="AB169" s="361"/>
      <c r="AG169" s="23"/>
      <c r="AH169" s="23"/>
    </row>
    <row r="170" spans="2:34" ht="20.25" customHeight="1" x14ac:dyDescent="0.2">
      <c r="B170" s="498" t="s">
        <v>35</v>
      </c>
      <c r="C170" s="498"/>
      <c r="D170" s="498"/>
      <c r="E170" s="498"/>
      <c r="F170" s="498"/>
      <c r="P170" s="23"/>
      <c r="Q170" s="23"/>
      <c r="R170" s="23"/>
      <c r="S170" s="23"/>
      <c r="T170" s="23"/>
      <c r="U170" s="23"/>
      <c r="X170" s="63"/>
      <c r="Y170" s="63"/>
      <c r="Z170" s="361"/>
      <c r="AA170" s="361"/>
      <c r="AB170" s="361"/>
      <c r="AG170" s="23"/>
      <c r="AH170" s="23"/>
    </row>
    <row r="171" spans="2:34" ht="33" customHeight="1" x14ac:dyDescent="0.2">
      <c r="B171" s="508" t="s">
        <v>36</v>
      </c>
      <c r="C171" s="505"/>
      <c r="D171" s="505"/>
      <c r="E171" s="505"/>
      <c r="F171" s="505"/>
      <c r="G171" s="505"/>
      <c r="H171" s="505"/>
      <c r="I171" s="505"/>
      <c r="J171" s="86"/>
      <c r="K171" s="77"/>
      <c r="L171" s="77"/>
      <c r="M171" s="77"/>
      <c r="N171" s="77"/>
      <c r="O171" s="23"/>
      <c r="P171" s="23"/>
      <c r="Q171" s="23"/>
      <c r="R171" s="23"/>
      <c r="S171" s="23"/>
      <c r="T171" s="23"/>
      <c r="U171" s="23"/>
      <c r="X171" s="63"/>
      <c r="Y171" s="63"/>
      <c r="Z171" s="361"/>
      <c r="AA171" s="361"/>
      <c r="AB171" s="361"/>
      <c r="AG171" s="23"/>
      <c r="AH171" s="23"/>
    </row>
    <row r="172" spans="2:34" ht="17.25" customHeight="1" x14ac:dyDescent="0.2">
      <c r="B172" s="686" t="s">
        <v>763</v>
      </c>
      <c r="C172" s="687"/>
      <c r="D172" s="687"/>
      <c r="E172" s="687"/>
      <c r="F172" s="687"/>
      <c r="G172" s="687"/>
      <c r="H172" s="687"/>
      <c r="I172" s="687"/>
      <c r="J172" s="358"/>
      <c r="K172" s="359"/>
      <c r="L172" s="359"/>
      <c r="M172" s="359"/>
      <c r="N172" s="359"/>
      <c r="O172" s="23"/>
      <c r="X172" s="63"/>
      <c r="Y172" s="63"/>
      <c r="Z172" s="361"/>
      <c r="AA172" s="361"/>
      <c r="AB172" s="361"/>
      <c r="AG172" s="23"/>
      <c r="AH172" s="23"/>
    </row>
    <row r="173" spans="2:34" ht="12.75" customHeight="1" x14ac:dyDescent="0.2">
      <c r="B173" s="688"/>
      <c r="C173" s="689"/>
      <c r="D173" s="689"/>
      <c r="E173" s="689"/>
      <c r="F173" s="689"/>
      <c r="G173" s="689"/>
      <c r="H173" s="689"/>
      <c r="I173" s="689"/>
      <c r="J173" s="358"/>
      <c r="K173" s="359"/>
      <c r="L173" s="359"/>
      <c r="M173" s="359"/>
      <c r="N173" s="359"/>
      <c r="X173" s="63"/>
      <c r="Y173" s="63"/>
      <c r="Z173" s="361"/>
      <c r="AA173" s="361"/>
      <c r="AB173" s="361"/>
    </row>
    <row r="174" spans="2:34" ht="12.75" customHeight="1" x14ac:dyDescent="0.2">
      <c r="B174" s="688"/>
      <c r="C174" s="689"/>
      <c r="D174" s="689"/>
      <c r="E174" s="689"/>
      <c r="F174" s="689"/>
      <c r="G174" s="689"/>
      <c r="H174" s="689"/>
      <c r="I174" s="689"/>
      <c r="J174" s="358"/>
      <c r="K174" s="359"/>
      <c r="L174" s="359"/>
      <c r="M174" s="359"/>
      <c r="N174" s="359"/>
      <c r="X174" s="63"/>
      <c r="Y174" s="63"/>
      <c r="Z174" s="361"/>
      <c r="AA174" s="361"/>
      <c r="AB174" s="361"/>
    </row>
    <row r="175" spans="2:34" ht="12.75" customHeight="1" x14ac:dyDescent="0.2">
      <c r="B175" s="688"/>
      <c r="C175" s="689"/>
      <c r="D175" s="689"/>
      <c r="E175" s="689"/>
      <c r="F175" s="689"/>
      <c r="G175" s="689"/>
      <c r="H175" s="689"/>
      <c r="I175" s="689"/>
      <c r="J175" s="358"/>
      <c r="K175" s="359"/>
      <c r="L175" s="359"/>
      <c r="M175" s="359"/>
      <c r="N175" s="359"/>
      <c r="X175" s="63"/>
      <c r="Y175" s="63"/>
      <c r="Z175" s="361"/>
      <c r="AA175" s="361"/>
      <c r="AB175" s="361"/>
    </row>
    <row r="176" spans="2:34" ht="12.75" customHeight="1" x14ac:dyDescent="0.2">
      <c r="B176" s="688"/>
      <c r="C176" s="689"/>
      <c r="D176" s="689"/>
      <c r="E176" s="689"/>
      <c r="F176" s="689"/>
      <c r="G176" s="689"/>
      <c r="H176" s="689"/>
      <c r="I176" s="689"/>
      <c r="J176" s="358"/>
      <c r="K176" s="359"/>
      <c r="L176" s="359"/>
      <c r="M176" s="359"/>
      <c r="N176" s="359"/>
      <c r="X176" s="63"/>
      <c r="Y176" s="63"/>
      <c r="Z176" s="361"/>
      <c r="AA176" s="361"/>
      <c r="AB176" s="361"/>
    </row>
    <row r="177" spans="2:45" ht="12.75" customHeight="1" x14ac:dyDescent="0.2">
      <c r="B177" s="688"/>
      <c r="C177" s="689"/>
      <c r="D177" s="689"/>
      <c r="E177" s="689"/>
      <c r="F177" s="689"/>
      <c r="G177" s="689"/>
      <c r="H177" s="689"/>
      <c r="I177" s="689"/>
      <c r="J177" s="358"/>
      <c r="K177" s="359"/>
      <c r="L177" s="359"/>
      <c r="M177" s="359"/>
      <c r="N177" s="359"/>
      <c r="X177" s="63"/>
      <c r="Y177" s="63"/>
      <c r="Z177" s="361"/>
      <c r="AA177" s="361"/>
      <c r="AB177" s="361"/>
    </row>
    <row r="178" spans="2:45" ht="12.75" customHeight="1" x14ac:dyDescent="0.2">
      <c r="B178" s="688"/>
      <c r="C178" s="689"/>
      <c r="D178" s="689"/>
      <c r="E178" s="689"/>
      <c r="F178" s="689"/>
      <c r="G178" s="689"/>
      <c r="H178" s="689"/>
      <c r="I178" s="689"/>
      <c r="J178" s="360"/>
      <c r="K178" s="245"/>
      <c r="L178" s="245"/>
      <c r="M178" s="245"/>
      <c r="N178" s="245"/>
      <c r="X178" s="63"/>
      <c r="Y178" s="63"/>
      <c r="Z178" s="361"/>
      <c r="AA178" s="361"/>
      <c r="AB178" s="361"/>
    </row>
    <row r="179" spans="2:45" ht="12.75" customHeight="1" x14ac:dyDescent="0.2">
      <c r="B179" s="688"/>
      <c r="C179" s="689"/>
      <c r="D179" s="689"/>
      <c r="E179" s="689"/>
      <c r="F179" s="689"/>
      <c r="G179" s="689"/>
      <c r="H179" s="689"/>
      <c r="I179" s="689"/>
      <c r="J179" s="360"/>
      <c r="K179" s="245"/>
      <c r="L179" s="245"/>
      <c r="M179" s="245"/>
      <c r="N179" s="245"/>
      <c r="X179" s="63"/>
      <c r="Y179" s="63"/>
      <c r="Z179" s="361"/>
      <c r="AA179" s="361"/>
      <c r="AB179" s="361"/>
    </row>
    <row r="180" spans="2:45" ht="12.75" customHeight="1" x14ac:dyDescent="0.2">
      <c r="B180" s="688"/>
      <c r="C180" s="689"/>
      <c r="D180" s="689"/>
      <c r="E180" s="689"/>
      <c r="F180" s="689"/>
      <c r="G180" s="689"/>
      <c r="H180" s="689"/>
      <c r="I180" s="689"/>
      <c r="J180" s="360"/>
      <c r="K180" s="245"/>
      <c r="L180" s="245"/>
      <c r="M180" s="245"/>
      <c r="N180" s="245"/>
      <c r="X180" s="63"/>
      <c r="Y180" s="63"/>
      <c r="Z180" s="361"/>
      <c r="AA180" s="361"/>
      <c r="AB180" s="361"/>
    </row>
    <row r="181" spans="2:45" ht="15" customHeight="1" x14ac:dyDescent="0.2">
      <c r="B181" s="690"/>
      <c r="C181" s="691"/>
      <c r="D181" s="691"/>
      <c r="E181" s="691"/>
      <c r="F181" s="691"/>
      <c r="G181" s="691"/>
      <c r="H181" s="691"/>
      <c r="I181" s="691"/>
      <c r="J181" s="360"/>
      <c r="K181" s="245"/>
      <c r="L181" s="245"/>
      <c r="M181" s="245"/>
      <c r="N181" s="245"/>
      <c r="P181" s="33"/>
      <c r="X181" s="63"/>
      <c r="Y181" s="63"/>
      <c r="Z181" s="361"/>
      <c r="AA181" s="361"/>
      <c r="AB181" s="361"/>
    </row>
    <row r="182" spans="2:45" x14ac:dyDescent="0.2">
      <c r="X182" s="63"/>
      <c r="Y182" s="63"/>
      <c r="Z182" s="361"/>
      <c r="AA182" s="361"/>
      <c r="AB182" s="361"/>
    </row>
    <row r="183" spans="2:45" ht="15" customHeight="1" x14ac:dyDescent="0.2">
      <c r="B183" s="19" t="s">
        <v>752</v>
      </c>
      <c r="M183" s="19"/>
      <c r="X183" s="63"/>
      <c r="Y183" s="63"/>
      <c r="Z183" s="361"/>
      <c r="AA183" s="361"/>
      <c r="AB183" s="361"/>
    </row>
    <row r="184" spans="2:45" ht="19.5" customHeight="1" x14ac:dyDescent="0.2">
      <c r="B184" s="478" t="s">
        <v>139</v>
      </c>
      <c r="C184" s="478"/>
      <c r="D184" s="478"/>
      <c r="E184" s="478"/>
      <c r="F184" s="478"/>
      <c r="G184" s="478"/>
      <c r="H184" s="478"/>
      <c r="I184" s="478"/>
      <c r="X184" s="63"/>
      <c r="Y184" s="63"/>
      <c r="Z184" s="361"/>
      <c r="AA184" s="361"/>
      <c r="AB184" s="361"/>
    </row>
    <row r="185" spans="2:45" ht="19.5" customHeight="1" x14ac:dyDescent="0.2">
      <c r="B185" s="669"/>
      <c r="C185" s="669"/>
      <c r="D185" s="669"/>
      <c r="E185" s="669"/>
      <c r="F185" s="669"/>
      <c r="G185" s="669"/>
      <c r="H185" s="669"/>
      <c r="I185" s="669"/>
      <c r="O185" s="40"/>
      <c r="X185" s="63"/>
      <c r="Y185" s="63"/>
      <c r="Z185" s="361"/>
      <c r="AA185" s="361"/>
      <c r="AB185" s="361"/>
    </row>
    <row r="186" spans="2:45" ht="19.5" customHeight="1" x14ac:dyDescent="0.2">
      <c r="B186" s="669"/>
      <c r="C186" s="669"/>
      <c r="D186" s="669"/>
      <c r="E186" s="669"/>
      <c r="F186" s="669"/>
      <c r="G186" s="669"/>
      <c r="H186" s="669"/>
      <c r="I186" s="669"/>
      <c r="X186" s="63"/>
      <c r="Y186" s="63"/>
      <c r="Z186" s="361"/>
      <c r="AA186" s="361"/>
      <c r="AB186" s="361"/>
    </row>
    <row r="187" spans="2:45" ht="19.5" customHeight="1" x14ac:dyDescent="0.2">
      <c r="B187" s="665"/>
      <c r="C187" s="666"/>
      <c r="D187" s="666"/>
      <c r="E187" s="666"/>
      <c r="F187" s="666"/>
      <c r="G187" s="666"/>
      <c r="H187" s="666"/>
      <c r="I187" s="667"/>
      <c r="X187" s="63"/>
      <c r="Y187" s="63"/>
      <c r="Z187" s="361"/>
      <c r="AA187" s="361"/>
      <c r="AB187" s="361"/>
    </row>
    <row r="188" spans="2:45" ht="19.5" customHeight="1" x14ac:dyDescent="0.2">
      <c r="B188" s="19"/>
      <c r="X188" s="63"/>
      <c r="Y188" s="63"/>
      <c r="Z188" s="361"/>
      <c r="AA188" s="361"/>
      <c r="AB188" s="361"/>
    </row>
    <row r="189" spans="2:45" x14ac:dyDescent="0.2">
      <c r="X189" s="63"/>
      <c r="Y189" s="63"/>
      <c r="Z189" s="361"/>
      <c r="AA189" s="361"/>
      <c r="AB189" s="361"/>
    </row>
    <row r="190" spans="2:45" ht="19.5" customHeight="1" x14ac:dyDescent="0.2">
      <c r="B190" s="19"/>
      <c r="H190" s="19"/>
      <c r="X190" s="63"/>
      <c r="Y190" s="63"/>
      <c r="Z190" s="361"/>
      <c r="AA190" s="361"/>
      <c r="AB190" s="361"/>
    </row>
    <row r="191" spans="2:45" ht="19.5" customHeight="1" x14ac:dyDescent="0.2">
      <c r="B191" s="19"/>
      <c r="H191" s="19"/>
      <c r="X191" s="63"/>
      <c r="Y191" s="63"/>
      <c r="Z191" s="361"/>
      <c r="AA191" s="361"/>
      <c r="AB191" s="361"/>
    </row>
    <row r="192" spans="2:45" ht="21" customHeight="1" x14ac:dyDescent="0.2">
      <c r="M192" s="33"/>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row>
    <row r="193" spans="2:45" ht="51" customHeight="1" x14ac:dyDescent="0.2">
      <c r="B193" s="879" t="s">
        <v>755</v>
      </c>
      <c r="C193" s="880"/>
      <c r="D193" s="880"/>
      <c r="E193" s="880"/>
      <c r="F193" s="880"/>
      <c r="G193" s="880"/>
      <c r="H193" s="880"/>
      <c r="I193" s="881"/>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row>
    <row r="194" spans="2:45" ht="21" customHeight="1" x14ac:dyDescent="0.2">
      <c r="B194" s="67"/>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row>
    <row r="195" spans="2:45" ht="21.75" customHeight="1" x14ac:dyDescent="0.2">
      <c r="B195" s="22"/>
      <c r="C195" s="22"/>
      <c r="D195" s="22"/>
      <c r="E195" s="22"/>
      <c r="F195" s="22"/>
      <c r="G195" s="22"/>
      <c r="H195" s="22"/>
      <c r="I195" s="22"/>
      <c r="J195" s="22"/>
      <c r="K195" s="22"/>
      <c r="L195" s="22"/>
      <c r="M195" s="22"/>
      <c r="X195" s="28"/>
      <c r="Y195" s="28"/>
      <c r="Z195" s="28"/>
      <c r="AA195" s="28"/>
      <c r="AB195" s="28"/>
      <c r="AC195" s="28"/>
      <c r="AD195" s="28"/>
      <c r="AE195" s="28"/>
      <c r="AF195" s="28"/>
      <c r="AG195" s="28"/>
      <c r="AI195" s="28"/>
      <c r="AJ195" s="29"/>
    </row>
    <row r="196" spans="2:45" ht="7.5" customHeight="1" x14ac:dyDescent="0.2">
      <c r="B196" s="22"/>
      <c r="C196" s="22"/>
      <c r="D196" s="22"/>
      <c r="E196" s="22"/>
      <c r="F196" s="22"/>
      <c r="G196" s="22"/>
      <c r="H196" s="22"/>
      <c r="I196" s="22"/>
      <c r="J196" s="22"/>
      <c r="K196" s="22"/>
      <c r="L196" s="22"/>
      <c r="M196" s="22"/>
      <c r="X196" s="30"/>
      <c r="Y196" s="30"/>
      <c r="Z196" s="30"/>
      <c r="AA196" s="30"/>
      <c r="AB196" s="30"/>
      <c r="AC196" s="30"/>
      <c r="AD196" s="30"/>
      <c r="AE196" s="30"/>
      <c r="AF196" s="30"/>
      <c r="AG196" s="30"/>
      <c r="AI196" s="30"/>
      <c r="AJ196" s="29"/>
    </row>
    <row r="197" spans="2:45" ht="18" customHeight="1" x14ac:dyDescent="0.2">
      <c r="B197" s="22"/>
      <c r="C197" s="22"/>
      <c r="D197" s="22"/>
      <c r="E197" s="22"/>
      <c r="F197" s="22"/>
      <c r="G197" s="22"/>
      <c r="H197" s="22"/>
      <c r="I197" s="22"/>
      <c r="J197" s="22"/>
      <c r="K197" s="22"/>
      <c r="L197" s="22"/>
      <c r="M197" s="22"/>
      <c r="X197" s="29"/>
      <c r="Y197" s="29"/>
      <c r="Z197" s="29"/>
      <c r="AA197" s="29"/>
      <c r="AB197" s="29"/>
      <c r="AC197" s="29"/>
      <c r="AD197" s="29"/>
      <c r="AE197" s="29"/>
      <c r="AF197" s="29"/>
      <c r="AG197" s="29"/>
      <c r="AI197" s="29"/>
      <c r="AJ197" s="29"/>
    </row>
    <row r="198" spans="2:45" ht="14.25" customHeight="1" x14ac:dyDescent="0.2">
      <c r="B198" s="34"/>
      <c r="C198" s="34"/>
      <c r="D198" s="34"/>
      <c r="X198" s="28"/>
      <c r="Y198" s="28"/>
      <c r="Z198" s="28"/>
      <c r="AA198" s="28"/>
      <c r="AB198" s="28"/>
      <c r="AC198" s="28"/>
      <c r="AD198" s="28"/>
      <c r="AE198" s="28"/>
      <c r="AF198" s="28"/>
      <c r="AG198" s="28"/>
      <c r="AI198" s="28"/>
      <c r="AJ198" s="29"/>
    </row>
    <row r="199" spans="2:45" ht="26.25" customHeight="1" x14ac:dyDescent="0.2">
      <c r="B199" s="34"/>
      <c r="C199" s="34"/>
      <c r="D199" s="34"/>
      <c r="F199" s="33"/>
      <c r="X199" s="30"/>
      <c r="Y199" s="30"/>
      <c r="Z199" s="30"/>
      <c r="AA199" s="30"/>
      <c r="AB199" s="30"/>
      <c r="AC199" s="30"/>
      <c r="AD199" s="30"/>
      <c r="AE199" s="30"/>
      <c r="AF199" s="30"/>
      <c r="AG199" s="30"/>
      <c r="AI199" s="30"/>
      <c r="AJ199" s="29"/>
    </row>
    <row r="200" spans="2:45" ht="42.75" customHeight="1" x14ac:dyDescent="0.2">
      <c r="F200" s="33"/>
      <c r="X200" s="30"/>
      <c r="Y200" s="30"/>
      <c r="Z200" s="30"/>
      <c r="AA200" s="30"/>
      <c r="AB200" s="30"/>
      <c r="AC200" s="30"/>
      <c r="AD200" s="30"/>
      <c r="AE200" s="30"/>
      <c r="AF200" s="30"/>
      <c r="AG200" s="30"/>
      <c r="AH200" s="30"/>
      <c r="AI200" s="30"/>
      <c r="AJ200" s="29"/>
    </row>
    <row r="201" spans="2:45" ht="31.5" customHeight="1" x14ac:dyDescent="0.2">
      <c r="X201" s="33"/>
    </row>
    <row r="202" spans="2:45" ht="7.5" customHeight="1" x14ac:dyDescent="0.2"/>
    <row r="203" spans="2:45" ht="7.5" customHeight="1" x14ac:dyDescent="0.2"/>
    <row r="204" spans="2:45" ht="20.25" customHeight="1" x14ac:dyDescent="0.2"/>
    <row r="205" spans="2:45" ht="17.25" customHeight="1" x14ac:dyDescent="0.2"/>
    <row r="206" spans="2:45" ht="17.25" customHeight="1" x14ac:dyDescent="0.2"/>
    <row r="207" spans="2:45" ht="17.25" customHeight="1" x14ac:dyDescent="0.2"/>
    <row r="208" spans="2:45" ht="17.25" customHeight="1" x14ac:dyDescent="0.2"/>
    <row r="209" ht="17.25" customHeight="1" x14ac:dyDescent="0.2"/>
    <row r="210" ht="17.25" customHeight="1" x14ac:dyDescent="0.2"/>
    <row r="211" ht="17.25" customHeight="1" x14ac:dyDescent="0.2"/>
  </sheetData>
  <sheetProtection algorithmName="SHA-512" hashValue="4/Xs9dngulcOFZfZm4KCo9k6hOkzsWcxlAi7FvKI4gsXN8PQiGTkdEIoZkH1Yn6ykzZlN7nm+9BryX4hdSP57Q==" saltValue="7rFj1KIoXIP4JvVYW0LjEg==" spinCount="100000" sheet="1" selectLockedCells="1"/>
  <dataConsolidate/>
  <mergeCells count="383">
    <mergeCell ref="H62:K62"/>
    <mergeCell ref="H63:K63"/>
    <mergeCell ref="H64:K64"/>
    <mergeCell ref="H45:K45"/>
    <mergeCell ref="H50:K50"/>
    <mergeCell ref="H51:K51"/>
    <mergeCell ref="H52:K52"/>
    <mergeCell ref="H53:K53"/>
    <mergeCell ref="H54:K54"/>
    <mergeCell ref="H55:K55"/>
    <mergeCell ref="H56:K56"/>
    <mergeCell ref="H57:K57"/>
    <mergeCell ref="H58:K58"/>
    <mergeCell ref="H115:N115"/>
    <mergeCell ref="H116:N116"/>
    <mergeCell ref="D125:G125"/>
    <mergeCell ref="P68:U68"/>
    <mergeCell ref="X68:Y68"/>
    <mergeCell ref="P69:U69"/>
    <mergeCell ref="B193:I193"/>
    <mergeCell ref="B150:I150"/>
    <mergeCell ref="B140:I140"/>
    <mergeCell ref="B141:I141"/>
    <mergeCell ref="B152:I152"/>
    <mergeCell ref="B155:I155"/>
    <mergeCell ref="B147:I147"/>
    <mergeCell ref="B146:I146"/>
    <mergeCell ref="B144:I144"/>
    <mergeCell ref="B171:I171"/>
    <mergeCell ref="B172:I181"/>
    <mergeCell ref="B154:I154"/>
    <mergeCell ref="B151:I151"/>
    <mergeCell ref="B186:I186"/>
    <mergeCell ref="H132:N132"/>
    <mergeCell ref="B132:C132"/>
    <mergeCell ref="D132:G132"/>
    <mergeCell ref="U94:W94"/>
    <mergeCell ref="J9:O9"/>
    <mergeCell ref="J10:O10"/>
    <mergeCell ref="X57:Y57"/>
    <mergeCell ref="X59:Y59"/>
    <mergeCell ref="U95:W95"/>
    <mergeCell ref="X55:Y55"/>
    <mergeCell ref="X52:Y52"/>
    <mergeCell ref="P51:U51"/>
    <mergeCell ref="P55:U55"/>
    <mergeCell ref="X62:Y62"/>
    <mergeCell ref="P60:U60"/>
    <mergeCell ref="P59:U59"/>
    <mergeCell ref="V93:W93"/>
    <mergeCell ref="P43:Q43"/>
    <mergeCell ref="P44:T44"/>
    <mergeCell ref="P53:U53"/>
    <mergeCell ref="P63:U63"/>
    <mergeCell ref="X61:Y61"/>
    <mergeCell ref="K93:N93"/>
    <mergeCell ref="P80:U80"/>
    <mergeCell ref="X80:Y80"/>
    <mergeCell ref="H59:K59"/>
    <mergeCell ref="H60:K60"/>
    <mergeCell ref="H61:K61"/>
    <mergeCell ref="Z46:AQ46"/>
    <mergeCell ref="D113:G113"/>
    <mergeCell ref="P64:U64"/>
    <mergeCell ref="B91:F91"/>
    <mergeCell ref="X64:Y64"/>
    <mergeCell ref="X89:Y89"/>
    <mergeCell ref="X63:Y63"/>
    <mergeCell ref="Q113:X113"/>
    <mergeCell ref="Q114:X114"/>
    <mergeCell ref="H113:N113"/>
    <mergeCell ref="B111:E111"/>
    <mergeCell ref="H114:N114"/>
    <mergeCell ref="H112:N112"/>
    <mergeCell ref="C62:E62"/>
    <mergeCell ref="P57:U57"/>
    <mergeCell ref="P56:U56"/>
    <mergeCell ref="C53:E53"/>
    <mergeCell ref="C57:E57"/>
    <mergeCell ref="C55:E55"/>
    <mergeCell ref="C51:E51"/>
    <mergeCell ref="C54:E54"/>
    <mergeCell ref="B97:J97"/>
    <mergeCell ref="B104:D104"/>
    <mergeCell ref="B66:F66"/>
    <mergeCell ref="H131:N131"/>
    <mergeCell ref="D131:G131"/>
    <mergeCell ref="B119:C119"/>
    <mergeCell ref="B93:I93"/>
    <mergeCell ref="B92:C92"/>
    <mergeCell ref="K92:N92"/>
    <mergeCell ref="S16:W16"/>
    <mergeCell ref="X56:Y56"/>
    <mergeCell ref="X60:Y60"/>
    <mergeCell ref="C59:E59"/>
    <mergeCell ref="Q119:X119"/>
    <mergeCell ref="B43:F43"/>
    <mergeCell ref="Q120:X120"/>
    <mergeCell ref="Q121:X121"/>
    <mergeCell ref="D115:G115"/>
    <mergeCell ref="D116:G116"/>
    <mergeCell ref="H127:N127"/>
    <mergeCell ref="H129:N129"/>
    <mergeCell ref="D124:G124"/>
    <mergeCell ref="B113:C113"/>
    <mergeCell ref="B114:C114"/>
    <mergeCell ref="B115:C115"/>
    <mergeCell ref="B116:C116"/>
    <mergeCell ref="B125:C125"/>
    <mergeCell ref="D117:G117"/>
    <mergeCell ref="D120:G120"/>
    <mergeCell ref="B122:C122"/>
    <mergeCell ref="H117:N117"/>
    <mergeCell ref="H118:N118"/>
    <mergeCell ref="H128:N128"/>
    <mergeCell ref="D122:G122"/>
    <mergeCell ref="H119:N119"/>
    <mergeCell ref="H122:N122"/>
    <mergeCell ref="H124:N124"/>
    <mergeCell ref="H120:N120"/>
    <mergeCell ref="D128:G128"/>
    <mergeCell ref="B118:C118"/>
    <mergeCell ref="D118:G118"/>
    <mergeCell ref="D126:G126"/>
    <mergeCell ref="B117:C117"/>
    <mergeCell ref="H123:N123"/>
    <mergeCell ref="H125:N125"/>
    <mergeCell ref="H126:N126"/>
    <mergeCell ref="B128:C128"/>
    <mergeCell ref="C50:E50"/>
    <mergeCell ref="C58:E58"/>
    <mergeCell ref="P58:U58"/>
    <mergeCell ref="B130:C130"/>
    <mergeCell ref="B120:C120"/>
    <mergeCell ref="D130:G130"/>
    <mergeCell ref="Q115:X115"/>
    <mergeCell ref="Q116:X116"/>
    <mergeCell ref="L108:N110"/>
    <mergeCell ref="H121:N121"/>
    <mergeCell ref="D127:G127"/>
    <mergeCell ref="C64:E64"/>
    <mergeCell ref="H130:N130"/>
    <mergeCell ref="Q124:X124"/>
    <mergeCell ref="Q125:X125"/>
    <mergeCell ref="Q126:X126"/>
    <mergeCell ref="Q128:X128"/>
    <mergeCell ref="Q117:X117"/>
    <mergeCell ref="Q118:X118"/>
    <mergeCell ref="D114:G114"/>
    <mergeCell ref="B106:J106"/>
    <mergeCell ref="C60:E60"/>
    <mergeCell ref="D123:G123"/>
    <mergeCell ref="C61:E61"/>
    <mergeCell ref="T10:W10"/>
    <mergeCell ref="B39:K39"/>
    <mergeCell ref="P16:R16"/>
    <mergeCell ref="T14:W14"/>
    <mergeCell ref="P28:W28"/>
    <mergeCell ref="P15:S15"/>
    <mergeCell ref="T15:W15"/>
    <mergeCell ref="P27:W27"/>
    <mergeCell ref="P20:W24"/>
    <mergeCell ref="G33:I33"/>
    <mergeCell ref="G34:H35"/>
    <mergeCell ref="I34:I35"/>
    <mergeCell ref="D34:E34"/>
    <mergeCell ref="G31:I31"/>
    <mergeCell ref="B27:I27"/>
    <mergeCell ref="B28:I28"/>
    <mergeCell ref="G30:I30"/>
    <mergeCell ref="B30:C30"/>
    <mergeCell ref="B16:D16"/>
    <mergeCell ref="E11:G11"/>
    <mergeCell ref="H11:I11"/>
    <mergeCell ref="E12:G12"/>
    <mergeCell ref="H12:I12"/>
    <mergeCell ref="B11:D11"/>
    <mergeCell ref="B37:C37"/>
    <mergeCell ref="B31:C31"/>
    <mergeCell ref="B9:G9"/>
    <mergeCell ref="H9:I9"/>
    <mergeCell ref="C56:E56"/>
    <mergeCell ref="E16:I16"/>
    <mergeCell ref="B38:C38"/>
    <mergeCell ref="D38:E38"/>
    <mergeCell ref="H46:K46"/>
    <mergeCell ref="C47:E47"/>
    <mergeCell ref="C52:E52"/>
    <mergeCell ref="B40:K40"/>
    <mergeCell ref="E14:I14"/>
    <mergeCell ref="E15:I15"/>
    <mergeCell ref="B33:C33"/>
    <mergeCell ref="D31:E31"/>
    <mergeCell ref="B20:I25"/>
    <mergeCell ref="D37:E37"/>
    <mergeCell ref="D33:E33"/>
    <mergeCell ref="B34:C34"/>
    <mergeCell ref="G37:H37"/>
    <mergeCell ref="D30:E30"/>
    <mergeCell ref="B15:D15"/>
    <mergeCell ref="B44:F44"/>
    <mergeCell ref="V9:W9"/>
    <mergeCell ref="B10:D10"/>
    <mergeCell ref="E10:G10"/>
    <mergeCell ref="E17:I17"/>
    <mergeCell ref="S17:W17"/>
    <mergeCell ref="P17:R17"/>
    <mergeCell ref="T13:U13"/>
    <mergeCell ref="P11:S11"/>
    <mergeCell ref="T12:U12"/>
    <mergeCell ref="V12:W12"/>
    <mergeCell ref="P13:S13"/>
    <mergeCell ref="B12:D12"/>
    <mergeCell ref="B13:D13"/>
    <mergeCell ref="T11:W11"/>
    <mergeCell ref="V13:W13"/>
    <mergeCell ref="P14:S14"/>
    <mergeCell ref="B17:D17"/>
    <mergeCell ref="H10:I10"/>
    <mergeCell ref="B14:D14"/>
    <mergeCell ref="H13:I13"/>
    <mergeCell ref="E13:G13"/>
    <mergeCell ref="P10:S10"/>
    <mergeCell ref="P9:U9"/>
    <mergeCell ref="P12:S12"/>
    <mergeCell ref="B3:E3"/>
    <mergeCell ref="P3:R3"/>
    <mergeCell ref="T3:W3"/>
    <mergeCell ref="B4:I5"/>
    <mergeCell ref="P4:W5"/>
    <mergeCell ref="B8:G8"/>
    <mergeCell ref="H8:I8"/>
    <mergeCell ref="P8:U8"/>
    <mergeCell ref="V8:W8"/>
    <mergeCell ref="B6:I6"/>
    <mergeCell ref="B7:I7"/>
    <mergeCell ref="J6:O7"/>
    <mergeCell ref="J4:O4"/>
    <mergeCell ref="J5:O5"/>
    <mergeCell ref="J8:O8"/>
    <mergeCell ref="X58:Y58"/>
    <mergeCell ref="X51:Y51"/>
    <mergeCell ref="Q130:X130"/>
    <mergeCell ref="Q131:X131"/>
    <mergeCell ref="Q132:X132"/>
    <mergeCell ref="Q112:X112"/>
    <mergeCell ref="Q122:X122"/>
    <mergeCell ref="Q123:X123"/>
    <mergeCell ref="Q127:X127"/>
    <mergeCell ref="Q129:X129"/>
    <mergeCell ref="X83:Y83"/>
    <mergeCell ref="P52:U52"/>
    <mergeCell ref="P54:U54"/>
    <mergeCell ref="P62:U62"/>
    <mergeCell ref="P66:T66"/>
    <mergeCell ref="P61:U61"/>
    <mergeCell ref="P84:U84"/>
    <mergeCell ref="P77:U77"/>
    <mergeCell ref="P78:U78"/>
    <mergeCell ref="P79:U79"/>
    <mergeCell ref="P81:U81"/>
    <mergeCell ref="P85:U85"/>
    <mergeCell ref="X50:Y50"/>
    <mergeCell ref="X72:Y72"/>
    <mergeCell ref="X73:Y73"/>
    <mergeCell ref="X69:Y69"/>
    <mergeCell ref="X54:Y54"/>
    <mergeCell ref="X84:Y84"/>
    <mergeCell ref="X77:Y77"/>
    <mergeCell ref="P152:W153"/>
    <mergeCell ref="P149:W149"/>
    <mergeCell ref="P148:W148"/>
    <mergeCell ref="P151:W151"/>
    <mergeCell ref="P144:W145"/>
    <mergeCell ref="P50:U50"/>
    <mergeCell ref="X81:Y81"/>
    <mergeCell ref="X86:Y86"/>
    <mergeCell ref="X78:Y78"/>
    <mergeCell ref="X79:Y79"/>
    <mergeCell ref="X87:Y87"/>
    <mergeCell ref="X85:Y85"/>
    <mergeCell ref="P82:U82"/>
    <mergeCell ref="X82:Y82"/>
    <mergeCell ref="P83:U83"/>
    <mergeCell ref="X53:Y53"/>
    <mergeCell ref="P140:W140"/>
    <mergeCell ref="P48:U48"/>
    <mergeCell ref="C48:E48"/>
    <mergeCell ref="C49:E49"/>
    <mergeCell ref="X45:Y45"/>
    <mergeCell ref="X46:Y46"/>
    <mergeCell ref="P46:U46"/>
    <mergeCell ref="P45:U45"/>
    <mergeCell ref="C46:E46"/>
    <mergeCell ref="C45:E45"/>
    <mergeCell ref="X49:Y49"/>
    <mergeCell ref="X47:Y47"/>
    <mergeCell ref="X48:Y48"/>
    <mergeCell ref="P47:U47"/>
    <mergeCell ref="H47:K47"/>
    <mergeCell ref="H48:K48"/>
    <mergeCell ref="H49:K49"/>
    <mergeCell ref="P49:U49"/>
    <mergeCell ref="P157:S157"/>
    <mergeCell ref="B145:I145"/>
    <mergeCell ref="P139:W139"/>
    <mergeCell ref="P142:W142"/>
    <mergeCell ref="D112:G112"/>
    <mergeCell ref="C63:E63"/>
    <mergeCell ref="K108:K111"/>
    <mergeCell ref="B129:C129"/>
    <mergeCell ref="E100:I100"/>
    <mergeCell ref="B98:J98"/>
    <mergeCell ref="B107:J108"/>
    <mergeCell ref="B110:F110"/>
    <mergeCell ref="B124:C124"/>
    <mergeCell ref="D129:G129"/>
    <mergeCell ref="B127:C127"/>
    <mergeCell ref="B126:C126"/>
    <mergeCell ref="B121:C121"/>
    <mergeCell ref="D121:G121"/>
    <mergeCell ref="B123:C123"/>
    <mergeCell ref="B112:C112"/>
    <mergeCell ref="B136:I136"/>
    <mergeCell ref="B138:I138"/>
    <mergeCell ref="P86:U86"/>
    <mergeCell ref="B135:F135"/>
    <mergeCell ref="B187:I187"/>
    <mergeCell ref="B153:I153"/>
    <mergeCell ref="B185:I185"/>
    <mergeCell ref="B184:I184"/>
    <mergeCell ref="B165:I165"/>
    <mergeCell ref="B166:I168"/>
    <mergeCell ref="B170:F170"/>
    <mergeCell ref="B159:I159"/>
    <mergeCell ref="B160:I160"/>
    <mergeCell ref="B161:I161"/>
    <mergeCell ref="B158:I158"/>
    <mergeCell ref="T155:W156"/>
    <mergeCell ref="P146:W147"/>
    <mergeCell ref="P88:U88"/>
    <mergeCell ref="X88:Y88"/>
    <mergeCell ref="B67:N67"/>
    <mergeCell ref="P87:U87"/>
    <mergeCell ref="Z69:AQ69"/>
    <mergeCell ref="P70:U70"/>
    <mergeCell ref="X70:Y70"/>
    <mergeCell ref="P71:U71"/>
    <mergeCell ref="X71:Y71"/>
    <mergeCell ref="P76:U76"/>
    <mergeCell ref="X76:Y76"/>
    <mergeCell ref="P74:U74"/>
    <mergeCell ref="X74:Y74"/>
    <mergeCell ref="P75:U75"/>
    <mergeCell ref="X75:Y75"/>
    <mergeCell ref="B139:I139"/>
    <mergeCell ref="P72:U72"/>
    <mergeCell ref="P73:U73"/>
    <mergeCell ref="T92:W92"/>
    <mergeCell ref="P141:W141"/>
    <mergeCell ref="D119:G119"/>
    <mergeCell ref="B131:C131"/>
    <mergeCell ref="C68:L68"/>
    <mergeCell ref="C69:L69"/>
    <mergeCell ref="C70:L70"/>
    <mergeCell ref="C71:L71"/>
    <mergeCell ref="C72:L72"/>
    <mergeCell ref="C73:L73"/>
    <mergeCell ref="C74:L74"/>
    <mergeCell ref="C75:L75"/>
    <mergeCell ref="C76:L76"/>
    <mergeCell ref="C86:L86"/>
    <mergeCell ref="C87:L87"/>
    <mergeCell ref="C88:L88"/>
    <mergeCell ref="C77:L77"/>
    <mergeCell ref="C78:L78"/>
    <mergeCell ref="C79:L79"/>
    <mergeCell ref="C80:L80"/>
    <mergeCell ref="C81:L81"/>
    <mergeCell ref="C82:L82"/>
    <mergeCell ref="C83:L83"/>
    <mergeCell ref="C84:L84"/>
    <mergeCell ref="C85:L85"/>
  </mergeCells>
  <phoneticPr fontId="0" type="noConversion"/>
  <conditionalFormatting sqref="D113:N132">
    <cfRule type="expression" dxfId="14" priority="10">
      <formula>$B113="Välj Vara/Tjänst"</formula>
    </cfRule>
  </conditionalFormatting>
  <conditionalFormatting sqref="H113:N132">
    <cfRule type="expression" dxfId="13" priority="9">
      <formula>$D113=""</formula>
    </cfRule>
  </conditionalFormatting>
  <conditionalFormatting sqref="P46:W64">
    <cfRule type="expression" dxfId="12" priority="342">
      <formula>$C46&lt;&gt;ValVarTja</formula>
    </cfRule>
  </conditionalFormatting>
  <conditionalFormatting sqref="P69:W88">
    <cfRule type="expression" dxfId="11" priority="11">
      <formula>$C69&lt;&gt;ValVarTja</formula>
    </cfRule>
  </conditionalFormatting>
  <conditionalFormatting sqref="S17:W17">
    <cfRule type="expression" dxfId="10" priority="460" stopIfTrue="1">
      <formula>$P$17="Nej"</formula>
    </cfRule>
  </conditionalFormatting>
  <conditionalFormatting sqref="T3 T155">
    <cfRule type="expression" dxfId="9" priority="5">
      <formula>T3=""</formula>
    </cfRule>
    <cfRule type="expression" dxfId="8" priority="13">
      <formula>T3&lt;&gt;""</formula>
    </cfRule>
  </conditionalFormatting>
  <conditionalFormatting sqref="T157">
    <cfRule type="cellIs" dxfId="7" priority="57" stopIfTrue="1" operator="equal">
      <formula>"Nej"</formula>
    </cfRule>
    <cfRule type="expression" dxfId="6" priority="58" stopIfTrue="1">
      <formula>AG158</formula>
    </cfRule>
  </conditionalFormatting>
  <conditionalFormatting sqref="V46:W64">
    <cfRule type="expression" dxfId="5" priority="3">
      <formula>M46=0</formula>
    </cfRule>
  </conditionalFormatting>
  <conditionalFormatting sqref="V69:W88">
    <cfRule type="expression" dxfId="4" priority="1">
      <formula>M69=0</formula>
    </cfRule>
    <cfRule type="expression" dxfId="3" priority="2">
      <formula>$C69&lt;&gt;ValVarTja</formula>
    </cfRule>
  </conditionalFormatting>
  <dataValidations xWindow="28" yWindow="760" count="16">
    <dataValidation type="list" allowBlank="1" showInputMessage="1" showErrorMessage="1" sqref="P113:P132 Q143 P17 I34:I35" xr:uid="{00000000-0002-0000-0000-000000000000}">
      <formula1>"Ja,Nej"</formula1>
    </dataValidation>
    <dataValidation type="date" errorStyle="information" operator="greaterThan" allowBlank="1" showInputMessage="1" showErrorMessage="1" errorTitle="Fel" error="Ange datum i datumformatet ÅÅÅÅ-MM-DD" promptTitle="Datum" prompt="Datum i datumformatet ÅÅÅÅ-MM-DD" sqref="D34:E34" xr:uid="{00000000-0002-0000-0000-000001000000}">
      <formula1>TODAY()</formula1>
    </dataValidation>
    <dataValidation type="date" errorStyle="information" operator="greaterThan" allowBlank="1" showInputMessage="1" showErrorMessage="1" errorTitle="Fel" error="Fel datumformat._x000a_Ange datum i datumformatet ÅÅÅÅ-MM-DD Alternativt texten &quot;Ej tillämpligt&quot;_x000a_" promptTitle="Datum" prompt="Datum i datumformatet ÅÅÅÅ-MM-DD_x000a_" sqref="B34:C34" xr:uid="{00000000-0002-0000-0000-000002000000}">
      <formula1>TODAY()</formula1>
    </dataValidation>
    <dataValidation allowBlank="1" showErrorMessage="1" sqref="B41:I41" xr:uid="{00000000-0002-0000-0000-000003000000}"/>
    <dataValidation type="decimal" allowBlank="1" showInputMessage="1" showErrorMessage="1" error="Talet måste vara mellan 0 och 100" sqref="D42:E42" xr:uid="{00000000-0002-0000-0000-000004000000}">
      <formula1>0</formula1>
      <formula2>100</formula2>
    </dataValidation>
    <dataValidation errorStyle="information" allowBlank="1" errorTitle="Fel" error="Ange datum i datumformatet ÅÅÅÅ-MM-DD och får inte vara tidigare än 2012-01-01 eller senare än 2016-01-01_x000a_Alternativt texten &quot;Ej tillämpligt&quot;_x000a_" promptTitle="Datum" prompt="Datum i datumformatet ÅÅÅÅ-MM-DD alternativt texten &quot;Ej tillämpligt&quot;_x000a_" sqref="B42:C42" xr:uid="{00000000-0002-0000-0000-000006000000}"/>
    <dataValidation type="date" errorStyle="information" allowBlank="1" showInputMessage="1" showErrorMessage="1" errorTitle="Fel" error="Ogiltigt datum._x000a_Datum anges i datumformatet ÅÅÅÅ-MM-DD och får inte vara senare än datumet &quot;Sista dag för avropssvar&quot;" promptTitle="Datum" prompt="Datum i datumformatet ÅÅÅÅ-MM-DD" sqref="D31" xr:uid="{00000000-0002-0000-0000-000007000000}">
      <formula1>40817</formula1>
      <formula2>D34</formula2>
    </dataValidation>
    <dataValidation type="date" errorStyle="information" allowBlank="1" showInputMessage="1" showErrorMessage="1" errorTitle="Fel" error="Ogiltigt datum._x000a_Datum anges i datumformatet ÅÅÅÅ-MM-DD och får inte vara senare än datumet &quot;Sista dag för avropssvar&quot;" promptTitle="Datum" prompt="Datum i datumformatet ÅÅÅÅ-MM-DD" sqref="B31:C31" xr:uid="{00000000-0002-0000-0000-000008000000}">
      <formula1>40909</formula1>
      <formula2>B34</formula2>
    </dataValidation>
    <dataValidation type="list" allowBlank="1" showInputMessage="1" showErrorMessage="1" sqref="B40" xr:uid="{00000000-0002-0000-0000-000010000000}">
      <formula1>TblDelområde</formula1>
    </dataValidation>
    <dataValidation type="list" allowBlank="1" showInputMessage="1" showErrorMessage="1" sqref="B98:J98" xr:uid="{00000000-0002-0000-0000-000011000000}">
      <formula1>TblGrundTilldeln</formula1>
    </dataValidation>
    <dataValidation type="list" allowBlank="1" showInputMessage="1" showErrorMessage="1" sqref="B105:J105" xr:uid="{00000000-0002-0000-0000-000012000000}">
      <formula1>TblUtVrd</formula1>
    </dataValidation>
    <dataValidation type="list" allowBlank="1" showInputMessage="1" showErrorMessage="1" sqref="D114:D132 D113:G113" xr:uid="{00000000-0002-0000-0000-000013000000}">
      <formula1>TblKrvRes1</formula1>
    </dataValidation>
    <dataValidation type="whole" errorStyle="warning" operator="greaterThan" allowBlank="1" showInputMessage="1" showErrorMessage="1" errorTitle="Inte ett antal" error="Slå in ett antal, större än 0." sqref="N69:N88 M46:N64" xr:uid="{E7BDA713-0A48-48AF-BBFD-5E81948D41B7}">
      <formula1>0</formula1>
    </dataValidation>
    <dataValidation type="list" allowBlank="1" showInputMessage="1" showErrorMessage="1" sqref="B113:B132" xr:uid="{F293BDE1-D9DB-42F5-AA56-DBF40971CE0B}">
      <formula1>Delområde_Vara_Tjanst</formula1>
    </dataValidation>
    <dataValidation errorStyle="information" operator="greaterThan" allowBlank="1" showInputMessage="1" showErrorMessage="1" errorTitle="Fel" error="Fel datumformat._x000a_Ange datum i datumformatet ÅÅÅÅ-MM-DD Alternativt texten &quot;Ej tillämpligt&quot;_x000a_" promptTitle="Löptid" prompt="Ange löptid i mån/dagar, t.ex. &quot;12 månader&quot;" sqref="B38:C38" xr:uid="{AB789721-7C34-4D04-8719-AD279FC2D1EA}"/>
    <dataValidation errorStyle="information" allowBlank="1" showInputMessage="1" showErrorMessage="1" errorTitle="Fel" error="Ange datum i datumformatet ÅÅÅÅ-MM-DD" promptTitle="Löptid" prompt="Ange löptid i mån/dagar, t.ex. &quot;12 månader&quot;" sqref="D38:E38" xr:uid="{AC35C085-C149-4A53-B5AE-F2E11D766477}"/>
  </dataValidations>
  <pageMargins left="0.31496062992125984" right="0.31496062992125984" top="0.39370078740157483" bottom="0.39370078740157483" header="0.51181102362204722" footer="0.19685039370078741"/>
  <pageSetup paperSize="9" scale="80" fitToWidth="0" fitToHeight="0" pageOrder="overThenDown" orientation="landscape" r:id="rId1"/>
  <headerFooter alignWithMargins="0">
    <oddFooter>&amp;R&amp;P (&amp;N)</oddFooter>
  </headerFooter>
  <colBreaks count="1" manualBreakCount="1">
    <brk id="1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96" r:id="rId4" name="Check Box 48">
              <controlPr locked="0" defaultSize="0" autoFill="0" autoLine="0" autoPict="0">
                <anchor moveWithCells="1">
                  <from>
                    <xdr:col>2</xdr:col>
                    <xdr:colOff>628650</xdr:colOff>
                    <xdr:row>90</xdr:row>
                    <xdr:rowOff>323850</xdr:rowOff>
                  </from>
                  <to>
                    <xdr:col>3</xdr:col>
                    <xdr:colOff>238125</xdr:colOff>
                    <xdr:row>91</xdr:row>
                    <xdr:rowOff>209550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id="{E67EC308-127A-4D12-A314-C3028CE560B1}">
            <xm:f>Admin!$H$67=FALSE</xm:f>
            <x14:dxf>
              <font>
                <color theme="0"/>
              </font>
              <fill>
                <patternFill>
                  <bgColor theme="0"/>
                </patternFill>
              </fill>
              <border>
                <left/>
                <right/>
                <top/>
                <bottom/>
                <vertical/>
                <horizontal/>
              </border>
            </x14:dxf>
          </x14:cfRule>
          <xm:sqref>K91:X94</xm:sqref>
        </x14:conditionalFormatting>
        <x14:conditionalFormatting xmlns:xm="http://schemas.microsoft.com/office/excel/2006/main">
          <x14:cfRule type="expression" priority="4" id="{EDFCA902-91E1-42B6-9C77-9B7F7FECE23A}">
            <xm:f>Information!$D$12&lt;&gt;"Ja"</xm:f>
            <x14:dxf>
              <font>
                <color theme="0"/>
              </font>
              <fill>
                <patternFill patternType="none">
                  <bgColor auto="1"/>
                </patternFill>
              </fill>
              <border>
                <left/>
                <right/>
                <top/>
                <bottom/>
                <vertical/>
                <horizontal/>
              </border>
            </x14:dxf>
          </x14:cfRule>
          <xm:sqref>N46:X64 N69:X88 B1:AQ26 B27 J27:AQ27 B28:AQ35 K36:AQ36 B37:AQ44 N45:AQ45 B45:C64 F45:H64 L45:M64 Z46:AQ64 B65:AQ66 B67 O67:AQ67 N68:AQ68 B68:C88 M68:M88 Z69:AQ88 B89:AQ91 S92:T92 B92:K93 O92:O93 X92:AQ93 S93:U93 B94:AQ112 B113:B132 D113:AQ132 B133:AQ142 P143:W146 X143:AQ154 B143:O255 P148:W154 R155:Z155 AI155:AQ156 R156:S156 X156:Y156 P157:AQ161 Q162:AQ162 P163:W181 X163:AQ194 X195:AG199 AI195:AQ199 X200:AQ255 P201:W254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dimension ref="A1:M42"/>
  <sheetViews>
    <sheetView showGridLines="0" showRuler="0" zoomScaleNormal="100" zoomScalePageLayoutView="90" workbookViewId="0">
      <selection activeCell="B31" sqref="B31"/>
    </sheetView>
  </sheetViews>
  <sheetFormatPr defaultColWidth="9.140625" defaultRowHeight="12.75" x14ac:dyDescent="0.2"/>
  <cols>
    <col min="1" max="1" width="2.5703125" style="1" customWidth="1"/>
    <col min="2" max="2" width="50.28515625" style="1" customWidth="1"/>
    <col min="3" max="3" width="3.140625" style="1" customWidth="1"/>
    <col min="4" max="4" width="50.28515625" style="1" customWidth="1"/>
    <col min="5" max="5" width="9.140625" style="1"/>
    <col min="6" max="6" width="13.140625" style="1" customWidth="1"/>
    <col min="7" max="16384" width="9.140625" style="1"/>
  </cols>
  <sheetData>
    <row r="1" spans="2:13" ht="17.25" customHeight="1" x14ac:dyDescent="0.2">
      <c r="D1" s="17" t="str">
        <f>"Avrop nr: "&amp;'1 Spec. - 1. Lägsta pris'!B15</f>
        <v xml:space="preserve">Avrop nr: </v>
      </c>
      <c r="F1" s="363"/>
    </row>
    <row r="2" spans="2:13" ht="17.25" customHeight="1" x14ac:dyDescent="0.2"/>
    <row r="3" spans="2:13" ht="17.25" customHeight="1" x14ac:dyDescent="0.25">
      <c r="B3" s="364"/>
    </row>
    <row r="5" spans="2:13" ht="25.5" customHeight="1" x14ac:dyDescent="0.25">
      <c r="B5" s="365" t="s">
        <v>47</v>
      </c>
      <c r="C5" s="365"/>
      <c r="D5" s="365"/>
      <c r="J5" s="16"/>
      <c r="K5" s="16"/>
      <c r="L5" s="16"/>
      <c r="M5" s="16"/>
    </row>
    <row r="6" spans="2:13" ht="48.75" customHeight="1" x14ac:dyDescent="0.25">
      <c r="B6" s="887" t="str">
        <f>"Detta kontrakt reglerar avrop från ramavtalsområde "&amp;'1 Spec. - 1. Lägsta pris'!J5&amp;", "&amp;'1 Spec. - 1. Lägsta pris'!J8</f>
        <v>Detta kontrakt reglerar avrop från ramavtalsområde Kontorspapper, Ramavtalsnummer:  23.2-10936-2021</v>
      </c>
      <c r="C6" s="888"/>
      <c r="D6" s="888"/>
      <c r="F6" s="363"/>
      <c r="J6" s="16"/>
      <c r="K6" s="16"/>
      <c r="L6" s="16"/>
      <c r="M6" s="16"/>
    </row>
    <row r="7" spans="2:13" ht="25.5" customHeight="1" x14ac:dyDescent="0.25">
      <c r="B7" s="366" t="s">
        <v>46</v>
      </c>
      <c r="C7" s="366"/>
      <c r="D7" s="366"/>
      <c r="J7" s="16"/>
      <c r="K7" s="16"/>
      <c r="L7" s="16"/>
      <c r="M7" s="16"/>
    </row>
    <row r="8" spans="2:13" ht="45.75" customHeight="1" x14ac:dyDescent="0.25">
      <c r="B8" s="585" t="s">
        <v>45</v>
      </c>
      <c r="C8" s="585"/>
      <c r="D8" s="585"/>
      <c r="G8" s="17"/>
      <c r="H8" s="367"/>
      <c r="J8" s="16"/>
      <c r="K8" s="16"/>
      <c r="L8" s="16"/>
      <c r="M8" s="16"/>
    </row>
    <row r="9" spans="2:13" ht="18" x14ac:dyDescent="0.25">
      <c r="B9" s="585" t="s">
        <v>764</v>
      </c>
      <c r="C9" s="585"/>
      <c r="D9" s="585"/>
      <c r="G9" s="17"/>
      <c r="H9" s="50"/>
      <c r="J9" s="16"/>
      <c r="K9" s="16"/>
      <c r="L9" s="16"/>
      <c r="M9" s="16"/>
    </row>
    <row r="10" spans="2:13" ht="18" x14ac:dyDescent="0.25">
      <c r="B10" s="585" t="s">
        <v>696</v>
      </c>
      <c r="C10" s="585"/>
      <c r="D10" s="585"/>
      <c r="H10" s="367"/>
      <c r="J10" s="16"/>
      <c r="K10" s="16"/>
      <c r="L10" s="16"/>
      <c r="M10" s="16"/>
    </row>
    <row r="11" spans="2:13" ht="18" x14ac:dyDescent="0.25">
      <c r="B11" s="585" t="s">
        <v>697</v>
      </c>
      <c r="C11" s="585"/>
      <c r="D11" s="585"/>
      <c r="H11" s="367"/>
      <c r="J11" s="16"/>
      <c r="K11" s="16"/>
      <c r="L11" s="16"/>
      <c r="M11" s="16"/>
    </row>
    <row r="12" spans="2:13" ht="18" x14ac:dyDescent="0.25">
      <c r="B12" s="585" t="s">
        <v>698</v>
      </c>
      <c r="C12" s="585"/>
      <c r="D12" s="585"/>
      <c r="H12" s="367"/>
      <c r="J12" s="16"/>
      <c r="K12" s="16"/>
      <c r="L12" s="16"/>
      <c r="M12" s="16"/>
    </row>
    <row r="13" spans="2:13" ht="18" x14ac:dyDescent="0.25">
      <c r="B13" s="585" t="s">
        <v>699</v>
      </c>
      <c r="C13" s="585"/>
      <c r="D13" s="585"/>
      <c r="H13" s="367"/>
      <c r="J13" s="16"/>
      <c r="K13" s="16"/>
      <c r="L13" s="16"/>
      <c r="M13" s="16"/>
    </row>
    <row r="14" spans="2:13" ht="18" x14ac:dyDescent="0.25">
      <c r="B14" s="585" t="s">
        <v>700</v>
      </c>
      <c r="C14" s="585"/>
      <c r="D14" s="585"/>
      <c r="H14" s="367"/>
      <c r="J14" s="16"/>
      <c r="K14" s="16"/>
      <c r="L14" s="16"/>
      <c r="M14" s="16"/>
    </row>
    <row r="15" spans="2:13" ht="18" x14ac:dyDescent="0.25">
      <c r="B15" s="585" t="s">
        <v>701</v>
      </c>
      <c r="C15" s="585"/>
      <c r="D15" s="585"/>
      <c r="H15" s="367"/>
      <c r="J15" s="16"/>
      <c r="K15" s="16"/>
      <c r="L15" s="16"/>
      <c r="M15" s="16"/>
    </row>
    <row r="16" spans="2:13" ht="18" x14ac:dyDescent="0.25">
      <c r="B16" s="585" t="s">
        <v>702</v>
      </c>
      <c r="C16" s="585"/>
      <c r="D16" s="585"/>
      <c r="G16" s="368"/>
      <c r="H16" s="367"/>
      <c r="J16" s="16"/>
      <c r="K16" s="16"/>
      <c r="L16" s="16"/>
      <c r="M16" s="16"/>
    </row>
    <row r="17" spans="1:13" ht="30" customHeight="1" x14ac:dyDescent="0.25">
      <c r="B17" s="585" t="s">
        <v>703</v>
      </c>
      <c r="C17" s="585"/>
      <c r="D17" s="585"/>
      <c r="G17" s="368"/>
      <c r="H17" s="367"/>
      <c r="J17" s="16"/>
      <c r="K17" s="16"/>
      <c r="L17" s="16"/>
      <c r="M17" s="16"/>
    </row>
    <row r="18" spans="1:13" ht="18" x14ac:dyDescent="0.25">
      <c r="B18" s="585" t="s">
        <v>704</v>
      </c>
      <c r="C18" s="585"/>
      <c r="D18" s="585"/>
      <c r="G18" s="368"/>
      <c r="H18" s="367"/>
      <c r="J18" s="16"/>
      <c r="K18" s="16"/>
      <c r="L18" s="16"/>
      <c r="M18" s="16"/>
    </row>
    <row r="19" spans="1:13" ht="18" customHeight="1" x14ac:dyDescent="0.25">
      <c r="B19" s="585"/>
      <c r="C19" s="585"/>
      <c r="D19" s="585"/>
      <c r="H19" s="367"/>
      <c r="J19" s="16"/>
      <c r="K19" s="16"/>
      <c r="L19" s="16"/>
      <c r="M19" s="16"/>
    </row>
    <row r="20" spans="1:13" ht="41.25" customHeight="1" x14ac:dyDescent="0.25">
      <c r="B20" s="585" t="s">
        <v>44</v>
      </c>
      <c r="C20" s="585"/>
      <c r="D20" s="585"/>
      <c r="H20" s="367"/>
      <c r="J20" s="16"/>
      <c r="K20" s="16"/>
      <c r="L20" s="16"/>
      <c r="M20" s="16"/>
    </row>
    <row r="21" spans="1:13" ht="10.5" customHeight="1" x14ac:dyDescent="0.3">
      <c r="B21" s="369"/>
      <c r="C21" s="370"/>
      <c r="D21" s="370"/>
      <c r="H21" s="367"/>
      <c r="J21" s="16"/>
      <c r="K21" s="16"/>
      <c r="L21" s="16"/>
      <c r="M21" s="16"/>
    </row>
    <row r="22" spans="1:13" s="15" customFormat="1" ht="24" customHeight="1" x14ac:dyDescent="0.2">
      <c r="B22" s="366" t="s">
        <v>37</v>
      </c>
      <c r="C22" s="366"/>
      <c r="D22" s="366"/>
      <c r="H22" s="367"/>
    </row>
    <row r="23" spans="1:13" ht="67.5" customHeight="1" x14ac:dyDescent="0.2">
      <c r="B23" s="585" t="s">
        <v>169</v>
      </c>
      <c r="C23" s="585"/>
      <c r="D23" s="585"/>
      <c r="H23" s="367"/>
    </row>
    <row r="24" spans="1:13" ht="26.25" customHeight="1" x14ac:dyDescent="0.2">
      <c r="B24" s="8"/>
      <c r="C24" s="8"/>
      <c r="D24" s="8"/>
    </row>
    <row r="25" spans="1:13" s="372" customFormat="1" ht="18" customHeight="1" x14ac:dyDescent="0.2">
      <c r="A25" s="1"/>
      <c r="B25" s="371" t="s">
        <v>43</v>
      </c>
      <c r="C25"/>
      <c r="D25" s="371" t="s">
        <v>42</v>
      </c>
      <c r="E25" s="366"/>
    </row>
    <row r="26" spans="1:13" s="372" customFormat="1" ht="23.25" customHeight="1" x14ac:dyDescent="0.2">
      <c r="A26" s="1"/>
      <c r="B26" s="373">
        <f>'1 Spec. - 1. Lägsta pris'!B9</f>
        <v>0</v>
      </c>
      <c r="C26"/>
      <c r="D26" s="374">
        <f>'1 Spec. - 1. Lägsta pris'!P9</f>
        <v>0</v>
      </c>
    </row>
    <row r="27" spans="1:13" s="372" customFormat="1" ht="12.75" customHeight="1" x14ac:dyDescent="0.2">
      <c r="A27" s="1"/>
      <c r="B27" s="375" t="s">
        <v>41</v>
      </c>
      <c r="C27"/>
      <c r="D27" s="375" t="s">
        <v>41</v>
      </c>
    </row>
    <row r="28" spans="1:13" s="372" customFormat="1" ht="18" customHeight="1" x14ac:dyDescent="0.2">
      <c r="A28" s="1"/>
      <c r="B28" s="376">
        <f>'1 Spec. - 1. Lägsta pris'!H9</f>
        <v>0</v>
      </c>
      <c r="C28"/>
      <c r="D28" s="377">
        <f>'1 Spec. - 1. Lägsta pris'!V9</f>
        <v>0</v>
      </c>
    </row>
    <row r="29" spans="1:13" s="372" customFormat="1" ht="44.25" customHeight="1" x14ac:dyDescent="0.2">
      <c r="A29" s="1"/>
      <c r="B29" s="378"/>
      <c r="C29"/>
      <c r="D29"/>
    </row>
    <row r="30" spans="1:13" s="372" customFormat="1" x14ac:dyDescent="0.2">
      <c r="B30" s="379" t="s">
        <v>38</v>
      </c>
      <c r="D30" s="379" t="s">
        <v>38</v>
      </c>
    </row>
    <row r="31" spans="1:13" s="372" customFormat="1" ht="28.5" customHeight="1" x14ac:dyDescent="0.2">
      <c r="B31" s="14"/>
      <c r="D31" s="13"/>
    </row>
    <row r="32" spans="1:13" ht="16.5" customHeight="1" x14ac:dyDescent="0.2">
      <c r="A32" s="372"/>
      <c r="B32" s="372"/>
      <c r="C32" s="372"/>
      <c r="D32" s="372"/>
    </row>
    <row r="33" spans="1:4" ht="25.5" x14ac:dyDescent="0.2">
      <c r="A33" s="372"/>
      <c r="B33" s="380" t="s">
        <v>53</v>
      </c>
      <c r="C33" s="372"/>
      <c r="D33" s="380" t="s">
        <v>54</v>
      </c>
    </row>
    <row r="34" spans="1:4" x14ac:dyDescent="0.2">
      <c r="A34" s="372"/>
      <c r="B34" s="12"/>
      <c r="C34" s="372"/>
      <c r="D34" s="11"/>
    </row>
    <row r="35" spans="1:4" x14ac:dyDescent="0.2">
      <c r="A35" s="372"/>
      <c r="B35" s="10"/>
      <c r="C35" s="372"/>
      <c r="D35" s="9"/>
    </row>
    <row r="36" spans="1:4" x14ac:dyDescent="0.2">
      <c r="A36" s="8"/>
      <c r="B36" s="8"/>
      <c r="C36" s="8"/>
      <c r="D36" s="372"/>
    </row>
    <row r="37" spans="1:4" ht="15.75" customHeight="1" x14ac:dyDescent="0.2">
      <c r="B37" s="371" t="s">
        <v>40</v>
      </c>
      <c r="C37" s="371"/>
      <c r="D37" s="371"/>
    </row>
    <row r="38" spans="1:4" x14ac:dyDescent="0.2">
      <c r="B38" s="884"/>
      <c r="C38" s="885"/>
      <c r="D38" s="886"/>
    </row>
    <row r="39" spans="1:4" x14ac:dyDescent="0.2">
      <c r="B39" s="884"/>
      <c r="C39" s="885"/>
      <c r="D39" s="886"/>
    </row>
    <row r="40" spans="1:4" x14ac:dyDescent="0.2">
      <c r="B40" s="884"/>
      <c r="C40" s="885"/>
      <c r="D40" s="886"/>
    </row>
    <row r="41" spans="1:4" x14ac:dyDescent="0.2">
      <c r="B41" s="884"/>
      <c r="C41" s="885"/>
      <c r="D41" s="886"/>
    </row>
    <row r="42" spans="1:4" x14ac:dyDescent="0.2">
      <c r="B42" s="884"/>
      <c r="C42" s="885"/>
      <c r="D42" s="886"/>
    </row>
  </sheetData>
  <sheetProtection algorithmName="SHA-512" hashValue="HrDS3jI67aYxSqw8Nhfcv+wL3Kq9N6+VCiAmeuFmZm9y4iCQtzc4/EVKDN83w6d8zmDemXV4srvPxZFL+sZizw==" saltValue="NnS5C5GPCM7kJ8GmRhs4dA==" spinCount="100000" sheet="1" objects="1" scenarios="1" selectLockedCells="1"/>
  <mergeCells count="20">
    <mergeCell ref="B15:D15"/>
    <mergeCell ref="B14:D14"/>
    <mergeCell ref="B13:D13"/>
    <mergeCell ref="B12:D12"/>
    <mergeCell ref="B42:D42"/>
    <mergeCell ref="B23:D23"/>
    <mergeCell ref="B38:D38"/>
    <mergeCell ref="B6:D6"/>
    <mergeCell ref="B39:D39"/>
    <mergeCell ref="B40:D40"/>
    <mergeCell ref="B41:D41"/>
    <mergeCell ref="B8:D8"/>
    <mergeCell ref="B10:D10"/>
    <mergeCell ref="B16:D16"/>
    <mergeCell ref="B19:D19"/>
    <mergeCell ref="B20:D20"/>
    <mergeCell ref="B9:D9"/>
    <mergeCell ref="B11:D11"/>
    <mergeCell ref="B18:D18"/>
    <mergeCell ref="B17:D17"/>
  </mergeCells>
  <pageMargins left="0.74803149606299213" right="0.74803149606299213" top="0.39370078740157483" bottom="0.98425196850393704" header="0.51181102362204722" footer="0.51181102362204722"/>
  <pageSetup paperSize="9" scale="80" fitToHeight="2" orientation="portrait" r:id="rId1"/>
  <headerFooter alignWithMargins="0">
    <oddFooter>&amp;R&amp;P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AO193"/>
  <sheetViews>
    <sheetView showGridLines="0" topLeftCell="A147" zoomScaleNormal="100" workbookViewId="0">
      <selection activeCell="C180" sqref="C180"/>
    </sheetView>
  </sheetViews>
  <sheetFormatPr defaultColWidth="9.140625" defaultRowHeight="12.75" x14ac:dyDescent="0.2"/>
  <cols>
    <col min="1" max="2" width="6.7109375" style="1" customWidth="1"/>
    <col min="3" max="3" width="46.42578125" style="1" bestFit="1" customWidth="1"/>
    <col min="4" max="8" width="24.42578125" style="1" bestFit="1" customWidth="1"/>
    <col min="9" max="23" width="24.5703125" style="1" customWidth="1"/>
    <col min="24" max="24" width="26.140625" style="1" customWidth="1"/>
    <col min="25" max="32" width="24.5703125" style="1" customWidth="1"/>
    <col min="33" max="33" width="40" style="1" bestFit="1" customWidth="1"/>
    <col min="34" max="34" width="17" style="1" bestFit="1" customWidth="1"/>
    <col min="35" max="35" width="13.85546875" style="1" bestFit="1" customWidth="1"/>
    <col min="36" max="36" width="13.42578125" style="1" bestFit="1" customWidth="1"/>
    <col min="37" max="37" width="19.85546875" style="1" bestFit="1" customWidth="1"/>
    <col min="38" max="38" width="12.140625" style="1" bestFit="1" customWidth="1"/>
    <col min="39" max="39" width="17.42578125" style="1" bestFit="1" customWidth="1"/>
    <col min="40" max="40" width="17.5703125" style="1" bestFit="1" customWidth="1"/>
    <col min="41" max="41" width="27.7109375" style="1" bestFit="1" customWidth="1"/>
    <col min="42" max="43" width="9.140625" style="1"/>
    <col min="44" max="44" width="18.7109375" style="1" bestFit="1" customWidth="1"/>
    <col min="45" max="16384" width="9.140625" style="1"/>
  </cols>
  <sheetData>
    <row r="1" spans="2:41" x14ac:dyDescent="0.2">
      <c r="J1" s="36" t="s">
        <v>155</v>
      </c>
    </row>
    <row r="2" spans="2:41" x14ac:dyDescent="0.2">
      <c r="D2" s="95" t="s">
        <v>202</v>
      </c>
      <c r="E2" s="95" t="s">
        <v>203</v>
      </c>
      <c r="F2" s="95" t="s">
        <v>204</v>
      </c>
      <c r="G2" s="95" t="s">
        <v>205</v>
      </c>
      <c r="H2" s="95" t="s">
        <v>206</v>
      </c>
      <c r="I2" s="95" t="s">
        <v>207</v>
      </c>
      <c r="J2" s="96" t="str">
        <f>USRDelområde</f>
        <v>Delområde 1</v>
      </c>
    </row>
    <row r="3" spans="2:41" ht="13.5" thickBot="1" x14ac:dyDescent="0.25">
      <c r="C3" s="124" t="s">
        <v>148</v>
      </c>
      <c r="D3" s="123" t="s">
        <v>208</v>
      </c>
      <c r="E3" s="123" t="s">
        <v>208</v>
      </c>
      <c r="F3" s="95" t="s">
        <v>208</v>
      </c>
      <c r="G3" s="95" t="s">
        <v>208</v>
      </c>
      <c r="H3" s="95" t="s">
        <v>208</v>
      </c>
      <c r="I3" s="118" t="s">
        <v>208</v>
      </c>
      <c r="J3" s="121" t="str">
        <f>IFERROR(IF(INDEX(D3:I3,MATCH(J$2,D$2:I$2,0))=0,"",INDEX(D3:I3,MATCH(J$2,D$2:I$2,0))),"")</f>
        <v>Välj vara/tjänst</v>
      </c>
    </row>
    <row r="4" spans="2:41" x14ac:dyDescent="0.2">
      <c r="C4" s="186" t="s">
        <v>209</v>
      </c>
      <c r="D4" s="188" t="s">
        <v>210</v>
      </c>
      <c r="E4" s="35" t="s">
        <v>211</v>
      </c>
      <c r="F4" s="35" t="s">
        <v>212</v>
      </c>
      <c r="G4" s="35" t="s">
        <v>213</v>
      </c>
      <c r="H4" s="35" t="s">
        <v>214</v>
      </c>
      <c r="I4" s="117" t="s">
        <v>215</v>
      </c>
      <c r="J4" s="121" t="str">
        <f>IFERROR(IF(INDEX(D4:I4,MATCH(J$2,D$2:I$2,0))=0,"",INDEX(D4:I4,MATCH(J$2,D$2:I$2,0))),"")</f>
        <v>Delområde 1/Vara/Tjanst 1</v>
      </c>
    </row>
    <row r="5" spans="2:41" x14ac:dyDescent="0.2">
      <c r="C5" s="187" t="s">
        <v>202</v>
      </c>
      <c r="D5" s="188" t="s">
        <v>216</v>
      </c>
      <c r="E5" s="35" t="s">
        <v>217</v>
      </c>
      <c r="F5" s="35" t="s">
        <v>218</v>
      </c>
      <c r="G5" s="35" t="s">
        <v>219</v>
      </c>
      <c r="H5" s="35" t="s">
        <v>220</v>
      </c>
      <c r="I5" s="117" t="s">
        <v>221</v>
      </c>
      <c r="J5" s="121" t="str">
        <f t="shared" ref="J5:J24" si="0">IFERROR(IF(INDEX(D5:I5,MATCH(J$2,D$2:I$2,0))=0,"",INDEX(D5:I5,MATCH(J$2,D$2:I$2,0))),"")</f>
        <v>Delområde 1/Vara/Tjanst 2</v>
      </c>
      <c r="AF5"/>
      <c r="AG5"/>
      <c r="AH5"/>
      <c r="AI5"/>
      <c r="AJ5"/>
      <c r="AK5"/>
      <c r="AL5"/>
      <c r="AM5"/>
      <c r="AN5"/>
      <c r="AO5"/>
    </row>
    <row r="6" spans="2:41" x14ac:dyDescent="0.2">
      <c r="C6" s="187" t="s">
        <v>203</v>
      </c>
      <c r="D6" s="188" t="s">
        <v>222</v>
      </c>
      <c r="E6" s="35" t="s">
        <v>223</v>
      </c>
      <c r="F6" s="35" t="s">
        <v>224</v>
      </c>
      <c r="G6" s="35" t="s">
        <v>225</v>
      </c>
      <c r="H6" s="35" t="s">
        <v>226</v>
      </c>
      <c r="I6" s="117" t="s">
        <v>227</v>
      </c>
      <c r="J6" s="121" t="str">
        <f t="shared" si="0"/>
        <v>Delområde 1/Vara/Tjanst 3</v>
      </c>
    </row>
    <row r="7" spans="2:41" x14ac:dyDescent="0.2">
      <c r="C7" s="187" t="s">
        <v>204</v>
      </c>
      <c r="D7" s="188" t="s">
        <v>228</v>
      </c>
      <c r="E7" s="35" t="s">
        <v>229</v>
      </c>
      <c r="F7" s="35" t="s">
        <v>230</v>
      </c>
      <c r="G7" s="35" t="s">
        <v>231</v>
      </c>
      <c r="H7" s="35" t="s">
        <v>232</v>
      </c>
      <c r="I7" s="117" t="s">
        <v>233</v>
      </c>
      <c r="J7" s="121" t="str">
        <f t="shared" si="0"/>
        <v>Delområde 1/Vara/Tjanst 4</v>
      </c>
    </row>
    <row r="8" spans="2:41" x14ac:dyDescent="0.2">
      <c r="C8" s="187" t="s">
        <v>205</v>
      </c>
      <c r="D8" s="188" t="s">
        <v>234</v>
      </c>
      <c r="E8" s="35" t="s">
        <v>235</v>
      </c>
      <c r="F8" s="35" t="s">
        <v>236</v>
      </c>
      <c r="G8" s="35" t="s">
        <v>237</v>
      </c>
      <c r="H8" s="35" t="s">
        <v>238</v>
      </c>
      <c r="I8" s="117" t="s">
        <v>239</v>
      </c>
      <c r="J8" s="121" t="str">
        <f t="shared" si="0"/>
        <v>Delområde 1/Vara/Tjanst 5</v>
      </c>
    </row>
    <row r="9" spans="2:41" ht="12.75" customHeight="1" x14ac:dyDescent="0.2">
      <c r="C9" s="187" t="s">
        <v>206</v>
      </c>
      <c r="D9" s="188" t="s">
        <v>240</v>
      </c>
      <c r="E9" s="35" t="s">
        <v>241</v>
      </c>
      <c r="F9" s="35" t="s">
        <v>242</v>
      </c>
      <c r="G9" s="35" t="s">
        <v>243</v>
      </c>
      <c r="H9" s="35" t="s">
        <v>244</v>
      </c>
      <c r="I9" s="117" t="s">
        <v>245</v>
      </c>
      <c r="J9" s="121" t="str">
        <f t="shared" si="0"/>
        <v>Delområde 1/Vara/Tjanst 6</v>
      </c>
    </row>
    <row r="10" spans="2:41" ht="12.75" customHeight="1" x14ac:dyDescent="0.2">
      <c r="C10" s="187" t="s">
        <v>207</v>
      </c>
      <c r="D10" s="188" t="s">
        <v>246</v>
      </c>
      <c r="E10" s="35" t="s">
        <v>247</v>
      </c>
      <c r="F10" s="35" t="s">
        <v>248</v>
      </c>
      <c r="G10" s="35" t="s">
        <v>249</v>
      </c>
      <c r="H10" s="35" t="s">
        <v>250</v>
      </c>
      <c r="I10" s="117" t="s">
        <v>251</v>
      </c>
      <c r="J10" s="121" t="str">
        <f t="shared" si="0"/>
        <v>Delområde 1/Vara/Tjanst 7</v>
      </c>
    </row>
    <row r="11" spans="2:41" ht="12.75" customHeight="1" x14ac:dyDescent="0.2">
      <c r="D11" s="188" t="s">
        <v>252</v>
      </c>
      <c r="E11" s="35" t="s">
        <v>253</v>
      </c>
      <c r="F11" s="35" t="s">
        <v>254</v>
      </c>
      <c r="G11" s="35" t="s">
        <v>255</v>
      </c>
      <c r="H11" s="35" t="s">
        <v>256</v>
      </c>
      <c r="I11" s="117" t="s">
        <v>257</v>
      </c>
      <c r="J11" s="121" t="str">
        <f t="shared" si="0"/>
        <v>Delområde 1/Vara/Tjanst 8</v>
      </c>
    </row>
    <row r="12" spans="2:41" x14ac:dyDescent="0.2">
      <c r="D12" s="188" t="s">
        <v>258</v>
      </c>
      <c r="E12" s="35" t="s">
        <v>259</v>
      </c>
      <c r="F12" s="35" t="s">
        <v>260</v>
      </c>
      <c r="G12" s="35" t="s">
        <v>261</v>
      </c>
      <c r="H12" s="35" t="s">
        <v>262</v>
      </c>
      <c r="I12" s="117" t="s">
        <v>263</v>
      </c>
      <c r="J12" s="121" t="str">
        <f t="shared" si="0"/>
        <v>Delområde 1/Vara/Tjanst 9</v>
      </c>
    </row>
    <row r="13" spans="2:41" x14ac:dyDescent="0.2">
      <c r="B13" s="2"/>
      <c r="D13" s="188" t="s">
        <v>264</v>
      </c>
      <c r="E13" s="35" t="s">
        <v>265</v>
      </c>
      <c r="F13" s="35" t="s">
        <v>266</v>
      </c>
      <c r="G13" s="35" t="s">
        <v>267</v>
      </c>
      <c r="H13" s="35" t="s">
        <v>268</v>
      </c>
      <c r="I13" s="117" t="s">
        <v>269</v>
      </c>
      <c r="J13" s="121" t="str">
        <f t="shared" si="0"/>
        <v>Delområde 1/Vara/Tjanst 10</v>
      </c>
    </row>
    <row r="14" spans="2:41" x14ac:dyDescent="0.2">
      <c r="D14" s="188" t="s">
        <v>270</v>
      </c>
      <c r="E14" s="35" t="s">
        <v>271</v>
      </c>
      <c r="F14" s="35" t="s">
        <v>272</v>
      </c>
      <c r="G14" s="35" t="s">
        <v>273</v>
      </c>
      <c r="H14" s="35" t="s">
        <v>274</v>
      </c>
      <c r="I14" s="117" t="s">
        <v>275</v>
      </c>
      <c r="J14" s="121" t="str">
        <f t="shared" si="0"/>
        <v>Delområde 1/Vara/Tjanst 11</v>
      </c>
    </row>
    <row r="15" spans="2:41" x14ac:dyDescent="0.2">
      <c r="D15" s="188" t="s">
        <v>276</v>
      </c>
      <c r="E15" s="35" t="s">
        <v>277</v>
      </c>
      <c r="F15" s="35" t="s">
        <v>278</v>
      </c>
      <c r="G15" s="35" t="s">
        <v>279</v>
      </c>
      <c r="H15" s="35" t="s">
        <v>280</v>
      </c>
      <c r="I15" s="117" t="s">
        <v>281</v>
      </c>
      <c r="J15" s="121" t="str">
        <f t="shared" si="0"/>
        <v>Delområde 1/Vara/Tjanst 12</v>
      </c>
    </row>
    <row r="16" spans="2:41" x14ac:dyDescent="0.2">
      <c r="D16" s="188" t="s">
        <v>282</v>
      </c>
      <c r="E16" s="35" t="s">
        <v>283</v>
      </c>
      <c r="F16" s="35" t="s">
        <v>284</v>
      </c>
      <c r="G16" s="35" t="s">
        <v>285</v>
      </c>
      <c r="H16" s="35" t="s">
        <v>286</v>
      </c>
      <c r="I16" s="117" t="s">
        <v>287</v>
      </c>
      <c r="J16" s="121" t="str">
        <f t="shared" si="0"/>
        <v>Delområde 1/Vara/Tjanst 13</v>
      </c>
    </row>
    <row r="17" spans="4:10" x14ac:dyDescent="0.2">
      <c r="D17" s="188" t="s">
        <v>288</v>
      </c>
      <c r="E17" s="35" t="s">
        <v>289</v>
      </c>
      <c r="F17" s="35" t="s">
        <v>290</v>
      </c>
      <c r="G17" s="35" t="s">
        <v>291</v>
      </c>
      <c r="H17" s="35" t="s">
        <v>292</v>
      </c>
      <c r="I17" s="117" t="s">
        <v>293</v>
      </c>
      <c r="J17" s="121" t="str">
        <f t="shared" si="0"/>
        <v>Delområde 1/Vara/Tjanst 14</v>
      </c>
    </row>
    <row r="18" spans="4:10" x14ac:dyDescent="0.2">
      <c r="D18" s="188" t="s">
        <v>294</v>
      </c>
      <c r="E18" s="35" t="s">
        <v>295</v>
      </c>
      <c r="F18" s="35" t="s">
        <v>296</v>
      </c>
      <c r="G18" s="35" t="s">
        <v>297</v>
      </c>
      <c r="H18" s="35" t="s">
        <v>298</v>
      </c>
      <c r="I18" s="117" t="s">
        <v>299</v>
      </c>
      <c r="J18" s="121" t="str">
        <f t="shared" si="0"/>
        <v>Delområde 1/Vara/Tjanst 15</v>
      </c>
    </row>
    <row r="19" spans="4:10" x14ac:dyDescent="0.2">
      <c r="D19" s="188" t="s">
        <v>300</v>
      </c>
      <c r="E19" s="35" t="s">
        <v>301</v>
      </c>
      <c r="F19" s="35" t="s">
        <v>302</v>
      </c>
      <c r="G19" s="35" t="s">
        <v>303</v>
      </c>
      <c r="H19" s="35" t="s">
        <v>304</v>
      </c>
      <c r="I19" s="117" t="s">
        <v>305</v>
      </c>
      <c r="J19" s="121" t="str">
        <f t="shared" si="0"/>
        <v>Delområde 1/Vara/Tjanst 16</v>
      </c>
    </row>
    <row r="20" spans="4:10" x14ac:dyDescent="0.2">
      <c r="D20" s="188" t="s">
        <v>306</v>
      </c>
      <c r="E20" s="35" t="s">
        <v>307</v>
      </c>
      <c r="F20" s="35" t="s">
        <v>308</v>
      </c>
      <c r="G20" s="35" t="s">
        <v>309</v>
      </c>
      <c r="H20" s="35" t="s">
        <v>310</v>
      </c>
      <c r="I20" s="117" t="s">
        <v>311</v>
      </c>
      <c r="J20" s="121" t="str">
        <f t="shared" si="0"/>
        <v>Delområde 1/Vara/Tjanst 17</v>
      </c>
    </row>
    <row r="21" spans="4:10" x14ac:dyDescent="0.2">
      <c r="D21" s="188" t="s">
        <v>312</v>
      </c>
      <c r="E21" s="35" t="s">
        <v>313</v>
      </c>
      <c r="F21" s="35" t="s">
        <v>314</v>
      </c>
      <c r="G21" s="35" t="s">
        <v>315</v>
      </c>
      <c r="H21" s="35" t="s">
        <v>316</v>
      </c>
      <c r="I21" s="117" t="s">
        <v>317</v>
      </c>
      <c r="J21" s="121" t="str">
        <f t="shared" si="0"/>
        <v>Delområde 1/Vara/Tjanst 18</v>
      </c>
    </row>
    <row r="22" spans="4:10" x14ac:dyDescent="0.2">
      <c r="D22" s="188" t="s">
        <v>318</v>
      </c>
      <c r="E22" s="35" t="s">
        <v>319</v>
      </c>
      <c r="F22" s="35" t="s">
        <v>320</v>
      </c>
      <c r="G22" s="35" t="s">
        <v>321</v>
      </c>
      <c r="H22" s="35" t="s">
        <v>322</v>
      </c>
      <c r="I22" s="117" t="s">
        <v>323</v>
      </c>
      <c r="J22" s="121" t="str">
        <f t="shared" si="0"/>
        <v>Delområde 1/Vara/Tjanst 19</v>
      </c>
    </row>
    <row r="23" spans="4:10" x14ac:dyDescent="0.2">
      <c r="D23" s="188" t="s">
        <v>324</v>
      </c>
      <c r="E23" s="35" t="s">
        <v>325</v>
      </c>
      <c r="F23" s="35" t="s">
        <v>326</v>
      </c>
      <c r="G23" s="35" t="s">
        <v>327</v>
      </c>
      <c r="H23" s="35" t="s">
        <v>328</v>
      </c>
      <c r="I23" s="117" t="s">
        <v>329</v>
      </c>
      <c r="J23" s="121" t="str">
        <f t="shared" si="0"/>
        <v>Delområde 1/Vara/Tjanst 20</v>
      </c>
    </row>
    <row r="24" spans="4:10" x14ac:dyDescent="0.2">
      <c r="D24" s="188" t="s">
        <v>330</v>
      </c>
      <c r="E24" s="35" t="s">
        <v>331</v>
      </c>
      <c r="F24" s="35" t="s">
        <v>332</v>
      </c>
      <c r="G24" s="35" t="s">
        <v>333</v>
      </c>
      <c r="H24" s="35" t="s">
        <v>334</v>
      </c>
      <c r="I24" s="117" t="s">
        <v>335</v>
      </c>
      <c r="J24" s="121" t="str">
        <f t="shared" si="0"/>
        <v>Delområde 1/Vara/Tjanst 21</v>
      </c>
    </row>
    <row r="25" spans="4:10" x14ac:dyDescent="0.2">
      <c r="J25" s="119"/>
    </row>
    <row r="26" spans="4:10" x14ac:dyDescent="0.2">
      <c r="J26" s="119"/>
    </row>
    <row r="27" spans="4:10" ht="13.5" thickBot="1" x14ac:dyDescent="0.25">
      <c r="D27" s="89" t="s">
        <v>639</v>
      </c>
      <c r="J27" s="36" t="s">
        <v>154</v>
      </c>
    </row>
    <row r="28" spans="4:10" x14ac:dyDescent="0.2">
      <c r="D28" s="97" t="s">
        <v>389</v>
      </c>
      <c r="E28" s="122" t="str">
        <f>D28</f>
        <v>Välj Vara/Tjanst</v>
      </c>
      <c r="F28" s="122" t="str">
        <f>E28</f>
        <v>Välj Vara/Tjanst</v>
      </c>
      <c r="G28" s="122" t="str">
        <f>F28</f>
        <v>Välj Vara/Tjanst</v>
      </c>
      <c r="H28" s="122" t="str">
        <f>G28</f>
        <v>Välj Vara/Tjanst</v>
      </c>
      <c r="I28" s="122" t="str">
        <f>H28</f>
        <v>Välj Vara/Tjanst</v>
      </c>
      <c r="J28" s="120" t="str">
        <f>INDEX(D28:I28,MATCH(J$2,D$2:I$2,0))</f>
        <v>Välj Vara/Tjanst</v>
      </c>
    </row>
    <row r="29" spans="4:10" x14ac:dyDescent="0.2">
      <c r="D29" s="188" t="s">
        <v>210</v>
      </c>
      <c r="E29" s="188" t="s">
        <v>211</v>
      </c>
      <c r="F29" s="35" t="s">
        <v>212</v>
      </c>
      <c r="G29" s="35" t="s">
        <v>213</v>
      </c>
      <c r="H29" s="35" t="s">
        <v>214</v>
      </c>
      <c r="I29" s="117" t="s">
        <v>215</v>
      </c>
      <c r="J29" s="121" t="str">
        <f>IFERROR(IF(INDEX(D29:I29,MATCH(J$2,D$2:I$2,0))=0,"",INDEX(D29:I29,MATCH(J$2,D$2:I$2,0))),"")</f>
        <v>Delområde 1/Vara/Tjanst 1</v>
      </c>
    </row>
    <row r="30" spans="4:10" x14ac:dyDescent="0.2">
      <c r="D30" s="188" t="s">
        <v>216</v>
      </c>
      <c r="E30" s="188" t="s">
        <v>217</v>
      </c>
      <c r="F30" s="35" t="s">
        <v>218</v>
      </c>
      <c r="G30" s="35" t="s">
        <v>219</v>
      </c>
      <c r="H30" s="35" t="s">
        <v>220</v>
      </c>
      <c r="I30" s="117" t="s">
        <v>221</v>
      </c>
      <c r="J30" s="121" t="str">
        <f t="shared" ref="J30:J53" si="1">IFERROR(IF(INDEX(D30:I30,MATCH(J$2,D$2:I$2,0))=0,"",INDEX(D30:I30,MATCH(J$2,D$2:I$2,0))),"")</f>
        <v>Delområde 1/Vara/Tjanst 2</v>
      </c>
    </row>
    <row r="31" spans="4:10" x14ac:dyDescent="0.2">
      <c r="D31" s="188" t="s">
        <v>222</v>
      </c>
      <c r="E31" s="188" t="s">
        <v>223</v>
      </c>
      <c r="F31" s="35" t="s">
        <v>224</v>
      </c>
      <c r="G31" s="35" t="s">
        <v>225</v>
      </c>
      <c r="H31" s="35" t="s">
        <v>226</v>
      </c>
      <c r="I31" s="117" t="s">
        <v>227</v>
      </c>
      <c r="J31" s="121" t="str">
        <f t="shared" si="1"/>
        <v>Delområde 1/Vara/Tjanst 3</v>
      </c>
    </row>
    <row r="32" spans="4:10" x14ac:dyDescent="0.2">
      <c r="D32" s="188" t="s">
        <v>228</v>
      </c>
      <c r="E32" s="188" t="s">
        <v>229</v>
      </c>
      <c r="F32" s="35" t="s">
        <v>230</v>
      </c>
      <c r="G32" s="35" t="s">
        <v>231</v>
      </c>
      <c r="H32" s="35" t="s">
        <v>232</v>
      </c>
      <c r="I32" s="117" t="s">
        <v>233</v>
      </c>
      <c r="J32" s="121" t="str">
        <f t="shared" si="1"/>
        <v>Delområde 1/Vara/Tjanst 4</v>
      </c>
    </row>
    <row r="33" spans="4:10" x14ac:dyDescent="0.2">
      <c r="D33" s="188" t="s">
        <v>234</v>
      </c>
      <c r="E33" s="188" t="s">
        <v>235</v>
      </c>
      <c r="F33" s="35" t="s">
        <v>236</v>
      </c>
      <c r="G33" s="35" t="s">
        <v>237</v>
      </c>
      <c r="H33" s="35" t="s">
        <v>238</v>
      </c>
      <c r="I33" s="117" t="s">
        <v>239</v>
      </c>
      <c r="J33" s="121" t="str">
        <f t="shared" si="1"/>
        <v>Delområde 1/Vara/Tjanst 5</v>
      </c>
    </row>
    <row r="34" spans="4:10" x14ac:dyDescent="0.2">
      <c r="D34" s="188" t="s">
        <v>240</v>
      </c>
      <c r="E34" s="188" t="s">
        <v>241</v>
      </c>
      <c r="F34" s="35" t="s">
        <v>242</v>
      </c>
      <c r="G34" s="35" t="s">
        <v>243</v>
      </c>
      <c r="H34" s="35" t="s">
        <v>244</v>
      </c>
      <c r="I34" s="117" t="s">
        <v>245</v>
      </c>
      <c r="J34" s="121" t="str">
        <f t="shared" si="1"/>
        <v>Delområde 1/Vara/Tjanst 6</v>
      </c>
    </row>
    <row r="35" spans="4:10" x14ac:dyDescent="0.2">
      <c r="D35" s="188" t="s">
        <v>246</v>
      </c>
      <c r="E35" s="188" t="s">
        <v>247</v>
      </c>
      <c r="F35" s="35" t="s">
        <v>248</v>
      </c>
      <c r="G35" s="35" t="s">
        <v>249</v>
      </c>
      <c r="H35" s="35" t="s">
        <v>250</v>
      </c>
      <c r="I35" s="117" t="s">
        <v>251</v>
      </c>
      <c r="J35" s="121" t="str">
        <f t="shared" si="1"/>
        <v>Delområde 1/Vara/Tjanst 7</v>
      </c>
    </row>
    <row r="36" spans="4:10" x14ac:dyDescent="0.2">
      <c r="D36" s="188" t="s">
        <v>252</v>
      </c>
      <c r="E36" s="188" t="s">
        <v>253</v>
      </c>
      <c r="F36" s="35" t="s">
        <v>254</v>
      </c>
      <c r="G36" s="35" t="s">
        <v>255</v>
      </c>
      <c r="H36" s="35" t="s">
        <v>256</v>
      </c>
      <c r="I36" s="117" t="s">
        <v>257</v>
      </c>
      <c r="J36" s="121" t="str">
        <f t="shared" si="1"/>
        <v>Delområde 1/Vara/Tjanst 8</v>
      </c>
    </row>
    <row r="37" spans="4:10" x14ac:dyDescent="0.2">
      <c r="D37" s="188" t="s">
        <v>258</v>
      </c>
      <c r="E37" s="188" t="s">
        <v>259</v>
      </c>
      <c r="F37" s="35" t="s">
        <v>260</v>
      </c>
      <c r="G37" s="35" t="s">
        <v>261</v>
      </c>
      <c r="H37" s="35" t="s">
        <v>262</v>
      </c>
      <c r="I37" s="117" t="s">
        <v>263</v>
      </c>
      <c r="J37" s="121" t="str">
        <f t="shared" si="1"/>
        <v>Delområde 1/Vara/Tjanst 9</v>
      </c>
    </row>
    <row r="38" spans="4:10" x14ac:dyDescent="0.2">
      <c r="D38" s="188" t="s">
        <v>264</v>
      </c>
      <c r="E38" s="188" t="s">
        <v>265</v>
      </c>
      <c r="F38" s="35" t="s">
        <v>266</v>
      </c>
      <c r="G38" s="35" t="s">
        <v>267</v>
      </c>
      <c r="H38" s="35" t="s">
        <v>268</v>
      </c>
      <c r="I38" s="117" t="s">
        <v>269</v>
      </c>
      <c r="J38" s="121" t="str">
        <f t="shared" si="1"/>
        <v>Delområde 1/Vara/Tjanst 10</v>
      </c>
    </row>
    <row r="39" spans="4:10" x14ac:dyDescent="0.2">
      <c r="D39" s="188" t="s">
        <v>270</v>
      </c>
      <c r="E39" s="188" t="s">
        <v>271</v>
      </c>
      <c r="F39" s="35" t="s">
        <v>272</v>
      </c>
      <c r="G39" s="35" t="s">
        <v>273</v>
      </c>
      <c r="H39" s="35" t="s">
        <v>274</v>
      </c>
      <c r="I39" s="117" t="s">
        <v>275</v>
      </c>
      <c r="J39" s="121" t="str">
        <f t="shared" si="1"/>
        <v>Delområde 1/Vara/Tjanst 11</v>
      </c>
    </row>
    <row r="40" spans="4:10" x14ac:dyDescent="0.2">
      <c r="D40" s="188" t="s">
        <v>276</v>
      </c>
      <c r="E40" s="188" t="s">
        <v>277</v>
      </c>
      <c r="F40" s="35" t="s">
        <v>278</v>
      </c>
      <c r="G40" s="35" t="s">
        <v>279</v>
      </c>
      <c r="H40" s="35" t="s">
        <v>280</v>
      </c>
      <c r="I40" s="117" t="s">
        <v>281</v>
      </c>
      <c r="J40" s="121" t="str">
        <f t="shared" si="1"/>
        <v>Delområde 1/Vara/Tjanst 12</v>
      </c>
    </row>
    <row r="41" spans="4:10" x14ac:dyDescent="0.2">
      <c r="D41" s="188" t="s">
        <v>282</v>
      </c>
      <c r="E41" s="188" t="s">
        <v>283</v>
      </c>
      <c r="F41" s="35" t="s">
        <v>284</v>
      </c>
      <c r="G41" s="35" t="s">
        <v>285</v>
      </c>
      <c r="H41" s="35" t="s">
        <v>286</v>
      </c>
      <c r="I41" s="117" t="s">
        <v>287</v>
      </c>
      <c r="J41" s="121" t="str">
        <f t="shared" si="1"/>
        <v>Delområde 1/Vara/Tjanst 13</v>
      </c>
    </row>
    <row r="42" spans="4:10" x14ac:dyDescent="0.2">
      <c r="D42" s="188" t="s">
        <v>288</v>
      </c>
      <c r="E42" s="188" t="s">
        <v>289</v>
      </c>
      <c r="F42" s="35" t="s">
        <v>290</v>
      </c>
      <c r="G42" s="35" t="s">
        <v>291</v>
      </c>
      <c r="H42" s="35" t="s">
        <v>292</v>
      </c>
      <c r="I42" s="117" t="s">
        <v>293</v>
      </c>
      <c r="J42" s="121" t="str">
        <f t="shared" si="1"/>
        <v>Delområde 1/Vara/Tjanst 14</v>
      </c>
    </row>
    <row r="43" spans="4:10" x14ac:dyDescent="0.2">
      <c r="D43" s="188" t="s">
        <v>294</v>
      </c>
      <c r="E43" s="188" t="s">
        <v>295</v>
      </c>
      <c r="F43" s="35" t="s">
        <v>296</v>
      </c>
      <c r="G43" s="35" t="s">
        <v>297</v>
      </c>
      <c r="H43" s="35" t="s">
        <v>298</v>
      </c>
      <c r="I43" s="117" t="s">
        <v>299</v>
      </c>
      <c r="J43" s="121" t="str">
        <f t="shared" si="1"/>
        <v>Delområde 1/Vara/Tjanst 15</v>
      </c>
    </row>
    <row r="44" spans="4:10" x14ac:dyDescent="0.2">
      <c r="D44" s="188" t="s">
        <v>300</v>
      </c>
      <c r="E44" s="188" t="s">
        <v>301</v>
      </c>
      <c r="F44" s="35" t="s">
        <v>302</v>
      </c>
      <c r="G44" s="35" t="s">
        <v>303</v>
      </c>
      <c r="H44" s="35" t="s">
        <v>304</v>
      </c>
      <c r="I44" s="117" t="s">
        <v>305</v>
      </c>
      <c r="J44" s="121" t="str">
        <f t="shared" si="1"/>
        <v>Delområde 1/Vara/Tjanst 16</v>
      </c>
    </row>
    <row r="45" spans="4:10" x14ac:dyDescent="0.2">
      <c r="D45" s="188" t="s">
        <v>306</v>
      </c>
      <c r="E45" s="188" t="s">
        <v>307</v>
      </c>
      <c r="F45" s="35" t="s">
        <v>308</v>
      </c>
      <c r="G45" s="35" t="s">
        <v>309</v>
      </c>
      <c r="H45" s="35" t="s">
        <v>310</v>
      </c>
      <c r="I45" s="117" t="s">
        <v>311</v>
      </c>
      <c r="J45" s="121" t="str">
        <f t="shared" si="1"/>
        <v>Delområde 1/Vara/Tjanst 17</v>
      </c>
    </row>
    <row r="46" spans="4:10" x14ac:dyDescent="0.2">
      <c r="D46" s="188" t="s">
        <v>312</v>
      </c>
      <c r="E46" s="188" t="s">
        <v>313</v>
      </c>
      <c r="F46" s="35" t="s">
        <v>314</v>
      </c>
      <c r="G46" s="35" t="s">
        <v>315</v>
      </c>
      <c r="H46" s="35" t="s">
        <v>316</v>
      </c>
      <c r="I46" s="117" t="s">
        <v>317</v>
      </c>
      <c r="J46" s="121" t="str">
        <f t="shared" si="1"/>
        <v>Delområde 1/Vara/Tjanst 18</v>
      </c>
    </row>
    <row r="47" spans="4:10" x14ac:dyDescent="0.2">
      <c r="D47" s="188" t="s">
        <v>318</v>
      </c>
      <c r="E47" s="188" t="s">
        <v>319</v>
      </c>
      <c r="F47" s="35" t="s">
        <v>320</v>
      </c>
      <c r="G47" s="35" t="s">
        <v>321</v>
      </c>
      <c r="H47" s="35" t="s">
        <v>322</v>
      </c>
      <c r="I47" s="117" t="s">
        <v>323</v>
      </c>
      <c r="J47" s="121" t="str">
        <f t="shared" si="1"/>
        <v>Delområde 1/Vara/Tjanst 19</v>
      </c>
    </row>
    <row r="48" spans="4:10" x14ac:dyDescent="0.2">
      <c r="D48" s="188" t="s">
        <v>324</v>
      </c>
      <c r="E48" s="188" t="s">
        <v>325</v>
      </c>
      <c r="F48" s="35" t="s">
        <v>326</v>
      </c>
      <c r="G48" s="35" t="s">
        <v>327</v>
      </c>
      <c r="H48" s="35" t="s">
        <v>328</v>
      </c>
      <c r="I48" s="117" t="s">
        <v>329</v>
      </c>
      <c r="J48" s="121" t="str">
        <f t="shared" si="1"/>
        <v>Delområde 1/Vara/Tjanst 20</v>
      </c>
    </row>
    <row r="49" spans="3:25" x14ac:dyDescent="0.2">
      <c r="D49" s="188" t="s">
        <v>330</v>
      </c>
      <c r="E49" s="188" t="s">
        <v>331</v>
      </c>
      <c r="F49" s="35" t="s">
        <v>332</v>
      </c>
      <c r="G49" s="35" t="s">
        <v>333</v>
      </c>
      <c r="H49" s="35" t="s">
        <v>334</v>
      </c>
      <c r="I49" s="117" t="s">
        <v>335</v>
      </c>
      <c r="J49" s="121" t="str">
        <f t="shared" si="1"/>
        <v>Delområde 1/Vara/Tjanst 21</v>
      </c>
    </row>
    <row r="50" spans="3:25" x14ac:dyDescent="0.2">
      <c r="D50" s="188" t="s">
        <v>390</v>
      </c>
      <c r="E50" s="188" t="s">
        <v>391</v>
      </c>
      <c r="F50" s="35" t="s">
        <v>392</v>
      </c>
      <c r="G50" s="35" t="s">
        <v>393</v>
      </c>
      <c r="H50" s="35" t="s">
        <v>394</v>
      </c>
      <c r="I50" s="117" t="s">
        <v>395</v>
      </c>
      <c r="J50" s="121" t="str">
        <f t="shared" si="1"/>
        <v>Delområde 1/Vara/Tjanst 22</v>
      </c>
    </row>
    <row r="51" spans="3:25" x14ac:dyDescent="0.2">
      <c r="D51" s="188" t="s">
        <v>396</v>
      </c>
      <c r="E51" s="188" t="s">
        <v>397</v>
      </c>
      <c r="F51" s="35" t="s">
        <v>398</v>
      </c>
      <c r="G51" s="35" t="s">
        <v>399</v>
      </c>
      <c r="H51" s="35" t="s">
        <v>400</v>
      </c>
      <c r="I51" s="117" t="s">
        <v>401</v>
      </c>
      <c r="J51" s="121" t="str">
        <f t="shared" si="1"/>
        <v>Delområde 1/Vara/Tjanst 23</v>
      </c>
    </row>
    <row r="52" spans="3:25" x14ac:dyDescent="0.2">
      <c r="D52" s="188" t="s">
        <v>402</v>
      </c>
      <c r="E52" s="188" t="s">
        <v>403</v>
      </c>
      <c r="F52" s="35" t="s">
        <v>404</v>
      </c>
      <c r="G52" s="35" t="s">
        <v>405</v>
      </c>
      <c r="H52" s="35" t="s">
        <v>406</v>
      </c>
      <c r="I52" s="117" t="s">
        <v>407</v>
      </c>
      <c r="J52" s="121" t="str">
        <f t="shared" si="1"/>
        <v>Delområde 1/Vara/Tjanst 24</v>
      </c>
      <c r="R52" s="5"/>
    </row>
    <row r="53" spans="3:25" x14ac:dyDescent="0.2">
      <c r="D53" s="188" t="s">
        <v>408</v>
      </c>
      <c r="E53" s="188" t="s">
        <v>409</v>
      </c>
      <c r="F53" s="35" t="s">
        <v>410</v>
      </c>
      <c r="G53" s="35" t="s">
        <v>411</v>
      </c>
      <c r="H53" s="35" t="s">
        <v>412</v>
      </c>
      <c r="I53" s="117" t="s">
        <v>413</v>
      </c>
      <c r="J53" s="121" t="str">
        <f t="shared" si="1"/>
        <v>Delområde 1/Vara/Tjanst 25</v>
      </c>
      <c r="R53" s="5"/>
    </row>
    <row r="54" spans="3:25" x14ac:dyDescent="0.2">
      <c r="R54" s="5"/>
    </row>
    <row r="55" spans="3:25" ht="13.5" thickBot="1" x14ac:dyDescent="0.25">
      <c r="H55" s="36"/>
      <c r="I55" s="36"/>
      <c r="J55" s="36" t="s">
        <v>99</v>
      </c>
      <c r="K55" s="90"/>
      <c r="L55" s="90"/>
      <c r="W55" s="36"/>
      <c r="Y55" s="36"/>
    </row>
    <row r="56" spans="3:25" ht="13.5" thickBot="1" x14ac:dyDescent="0.25">
      <c r="C56" s="36"/>
      <c r="D56" s="104" t="s">
        <v>151</v>
      </c>
      <c r="F56" s="113" t="s">
        <v>140</v>
      </c>
      <c r="H56" s="113" t="s">
        <v>150</v>
      </c>
      <c r="J56" s="114" t="s">
        <v>77</v>
      </c>
    </row>
    <row r="57" spans="3:25" x14ac:dyDescent="0.2">
      <c r="C57" s="89"/>
      <c r="D57" s="105"/>
      <c r="E57" s="89"/>
      <c r="F57" s="112" t="s">
        <v>125</v>
      </c>
      <c r="H57" s="203" t="s">
        <v>336</v>
      </c>
      <c r="J57" s="115" t="s">
        <v>78</v>
      </c>
      <c r="K57" s="89"/>
      <c r="L57" s="89"/>
    </row>
    <row r="58" spans="3:25" x14ac:dyDescent="0.2">
      <c r="C58" s="89"/>
      <c r="D58" s="106"/>
      <c r="E58" s="89"/>
      <c r="F58" s="108" t="s">
        <v>141</v>
      </c>
      <c r="H58" s="110" t="s">
        <v>126</v>
      </c>
      <c r="J58" s="115" t="s">
        <v>79</v>
      </c>
      <c r="K58" s="89"/>
      <c r="L58" s="89"/>
    </row>
    <row r="59" spans="3:25" ht="51.75" thickBot="1" x14ac:dyDescent="0.25">
      <c r="C59" s="89"/>
      <c r="D59" s="107" t="s">
        <v>363</v>
      </c>
      <c r="E59" s="89"/>
      <c r="F59" s="108" t="s">
        <v>142</v>
      </c>
      <c r="H59" s="110" t="s">
        <v>128</v>
      </c>
      <c r="J59" s="115" t="s">
        <v>80</v>
      </c>
      <c r="K59" s="89"/>
      <c r="L59" s="89"/>
    </row>
    <row r="60" spans="3:25" x14ac:dyDescent="0.2">
      <c r="C60" s="89"/>
      <c r="E60" s="89"/>
      <c r="F60" s="108" t="s">
        <v>143</v>
      </c>
      <c r="H60" s="110" t="s">
        <v>337</v>
      </c>
      <c r="J60" s="115" t="s">
        <v>81</v>
      </c>
      <c r="K60" s="89"/>
      <c r="L60" s="89"/>
    </row>
    <row r="61" spans="3:25" ht="13.5" thickBot="1" x14ac:dyDescent="0.25">
      <c r="C61" s="89"/>
      <c r="D61" s="36" t="s">
        <v>152</v>
      </c>
      <c r="E61" s="89"/>
      <c r="F61" s="108" t="s">
        <v>144</v>
      </c>
      <c r="H61" s="111" t="s">
        <v>127</v>
      </c>
      <c r="J61" s="115" t="s">
        <v>82</v>
      </c>
      <c r="K61" s="89"/>
      <c r="L61" s="89"/>
    </row>
    <row r="62" spans="3:25" x14ac:dyDescent="0.2">
      <c r="C62" s="89"/>
      <c r="D62" s="210" t="s">
        <v>149</v>
      </c>
      <c r="E62" s="89"/>
      <c r="F62" s="108" t="s">
        <v>145</v>
      </c>
      <c r="J62" s="115" t="s">
        <v>83</v>
      </c>
      <c r="K62" s="89"/>
      <c r="L62" s="89"/>
    </row>
    <row r="63" spans="3:25" x14ac:dyDescent="0.2">
      <c r="D63" s="211" t="s">
        <v>352</v>
      </c>
      <c r="F63" s="108" t="s">
        <v>146</v>
      </c>
      <c r="J63" s="115" t="s">
        <v>84</v>
      </c>
      <c r="K63" s="89"/>
      <c r="L63" s="89"/>
    </row>
    <row r="64" spans="3:25" ht="51.75" thickBot="1" x14ac:dyDescent="0.25">
      <c r="D64" s="212" t="s">
        <v>353</v>
      </c>
      <c r="F64" s="109" t="s">
        <v>147</v>
      </c>
      <c r="J64" s="115" t="s">
        <v>85</v>
      </c>
      <c r="K64" s="89"/>
      <c r="L64" s="89"/>
    </row>
    <row r="65" spans="3:17" ht="38.25" x14ac:dyDescent="0.2">
      <c r="D65" s="212" t="s">
        <v>354</v>
      </c>
      <c r="J65" s="115" t="s">
        <v>86</v>
      </c>
      <c r="K65" s="89"/>
      <c r="L65" s="89"/>
      <c r="O65" s="36"/>
    </row>
    <row r="66" spans="3:17" ht="26.25" thickBot="1" x14ac:dyDescent="0.25">
      <c r="D66" s="213" t="s">
        <v>355</v>
      </c>
      <c r="F66" s="15" t="s">
        <v>648</v>
      </c>
      <c r="H66" s="1" t="s">
        <v>754</v>
      </c>
      <c r="J66" s="115" t="s">
        <v>98</v>
      </c>
      <c r="K66" s="89"/>
      <c r="L66" s="89"/>
      <c r="O66" s="18"/>
    </row>
    <row r="67" spans="3:17" x14ac:dyDescent="0.2">
      <c r="F67" s="105"/>
      <c r="H67" s="352" t="b">
        <v>0</v>
      </c>
      <c r="J67" s="115" t="s">
        <v>87</v>
      </c>
      <c r="K67" s="89"/>
      <c r="L67" s="89"/>
      <c r="O67" s="18"/>
    </row>
    <row r="68" spans="3:17" ht="13.5" thickBot="1" x14ac:dyDescent="0.25">
      <c r="F68" s="353" t="s">
        <v>647</v>
      </c>
      <c r="J68" s="115" t="s">
        <v>88</v>
      </c>
      <c r="K68" s="89"/>
      <c r="L68" s="89"/>
      <c r="O68" s="18"/>
    </row>
    <row r="69" spans="3:17" x14ac:dyDescent="0.2">
      <c r="D69" s="175"/>
      <c r="J69" s="115" t="s">
        <v>89</v>
      </c>
      <c r="K69" s="89"/>
      <c r="L69" s="89"/>
      <c r="O69" s="18"/>
    </row>
    <row r="70" spans="3:17" x14ac:dyDescent="0.2">
      <c r="J70" s="115" t="s">
        <v>90</v>
      </c>
      <c r="K70" s="89"/>
      <c r="L70" s="89"/>
    </row>
    <row r="71" spans="3:17" x14ac:dyDescent="0.2">
      <c r="J71" s="115" t="s">
        <v>91</v>
      </c>
      <c r="K71" s="89"/>
      <c r="L71" s="89"/>
    </row>
    <row r="72" spans="3:17" x14ac:dyDescent="0.2">
      <c r="J72" s="115" t="s">
        <v>92</v>
      </c>
      <c r="K72" s="89"/>
      <c r="L72" s="89"/>
    </row>
    <row r="73" spans="3:17" x14ac:dyDescent="0.2">
      <c r="J73" s="115" t="s">
        <v>93</v>
      </c>
      <c r="K73" s="89"/>
      <c r="L73" s="89"/>
    </row>
    <row r="74" spans="3:17" x14ac:dyDescent="0.2">
      <c r="J74" s="115" t="s">
        <v>94</v>
      </c>
      <c r="K74" s="89"/>
      <c r="L74" s="89"/>
    </row>
    <row r="75" spans="3:17" ht="12.75" customHeight="1" x14ac:dyDescent="0.2">
      <c r="D75" s="98"/>
      <c r="E75" s="98"/>
      <c r="G75" s="98"/>
      <c r="H75" s="98"/>
      <c r="I75" s="98"/>
      <c r="J75" s="115" t="s">
        <v>95</v>
      </c>
      <c r="K75" s="89"/>
      <c r="L75" s="89"/>
    </row>
    <row r="76" spans="3:17" ht="12.75" customHeight="1" x14ac:dyDescent="0.2">
      <c r="D76" s="98"/>
      <c r="E76" s="98"/>
      <c r="G76" s="98"/>
      <c r="H76" s="98"/>
      <c r="I76" s="98"/>
      <c r="J76" s="115" t="s">
        <v>96</v>
      </c>
      <c r="K76" s="89"/>
      <c r="L76" s="89"/>
    </row>
    <row r="77" spans="3:17" ht="13.5" thickBot="1" x14ac:dyDescent="0.25">
      <c r="J77" s="116" t="s">
        <v>97</v>
      </c>
      <c r="K77" s="89"/>
      <c r="L77" s="89"/>
    </row>
    <row r="79" spans="3:17" x14ac:dyDescent="0.2">
      <c r="C79" s="36" t="s">
        <v>153</v>
      </c>
    </row>
    <row r="80" spans="3:17" x14ac:dyDescent="0.2">
      <c r="C80" s="95" t="s">
        <v>19</v>
      </c>
      <c r="D80" s="95" t="s">
        <v>20</v>
      </c>
      <c r="E80" s="95" t="s">
        <v>22</v>
      </c>
      <c r="F80" s="95" t="s">
        <v>4</v>
      </c>
      <c r="G80" s="95" t="s">
        <v>5</v>
      </c>
      <c r="H80" s="95" t="s">
        <v>7</v>
      </c>
      <c r="I80" s="95" t="s">
        <v>27</v>
      </c>
      <c r="J80" s="95" t="s">
        <v>28</v>
      </c>
      <c r="K80" s="95" t="s">
        <v>25</v>
      </c>
      <c r="L80" s="95" t="s">
        <v>21</v>
      </c>
      <c r="M80" s="95" t="s">
        <v>2</v>
      </c>
      <c r="N80" s="95" t="s">
        <v>23</v>
      </c>
      <c r="O80" s="95" t="s">
        <v>24</v>
      </c>
      <c r="P80" s="95" t="s">
        <v>8</v>
      </c>
      <c r="Q80" s="95" t="s">
        <v>26</v>
      </c>
    </row>
    <row r="81" spans="3:17" x14ac:dyDescent="0.2">
      <c r="C81" s="4"/>
      <c r="D81" s="4"/>
      <c r="E81" s="4"/>
      <c r="F81" s="4"/>
      <c r="G81" s="4"/>
      <c r="H81" s="4"/>
      <c r="I81" s="4"/>
      <c r="J81" s="4"/>
      <c r="K81" s="4"/>
      <c r="L81" s="4"/>
      <c r="M81" s="4"/>
      <c r="N81" s="4"/>
      <c r="O81" s="4"/>
      <c r="P81" s="4"/>
      <c r="Q81" s="4"/>
    </row>
    <row r="82" spans="3:17" x14ac:dyDescent="0.2">
      <c r="C82" s="4" t="str">
        <f>"Välj "&amp;C80</f>
        <v>Välj Juridiskt Namn</v>
      </c>
      <c r="D82" s="4" t="str">
        <f t="shared" ref="D82:Q82" si="2">D80</f>
        <v xml:space="preserve">Förvaltningens avtalsnummer </v>
      </c>
      <c r="E82" s="4" t="str">
        <f t="shared" si="2"/>
        <v>Organisations-nummer</v>
      </c>
      <c r="F82" s="4" t="str">
        <f t="shared" si="2"/>
        <v>Adress</v>
      </c>
      <c r="G82" s="4" t="str">
        <f t="shared" si="2"/>
        <v>Postnummer</v>
      </c>
      <c r="H82" s="4" t="str">
        <f t="shared" si="2"/>
        <v>Postadress</v>
      </c>
      <c r="I82" s="4" t="str">
        <f t="shared" si="2"/>
        <v>Telefon Växel</v>
      </c>
      <c r="J82" s="4" t="str">
        <f t="shared" si="2"/>
        <v>Telefon kundtjänst</v>
      </c>
      <c r="K82" s="4" t="str">
        <f t="shared" si="2"/>
        <v>Hemsida</v>
      </c>
      <c r="L82" s="4" t="str">
        <f t="shared" si="2"/>
        <v xml:space="preserve">Kontaktperson </v>
      </c>
      <c r="M82" s="4" t="str">
        <f t="shared" si="2"/>
        <v>Telefon</v>
      </c>
      <c r="N82" s="4" t="str">
        <f t="shared" si="2"/>
        <v>E-post kontaktperson</v>
      </c>
      <c r="O82" s="4" t="str">
        <f t="shared" si="2"/>
        <v>Befattning Kontaktperson</v>
      </c>
      <c r="P82" s="4" t="str">
        <f t="shared" si="2"/>
        <v>Fax</v>
      </c>
      <c r="Q82" s="4" t="str">
        <f t="shared" si="2"/>
        <v>E-post Gruppbrevlåda</v>
      </c>
    </row>
    <row r="83" spans="3:17" x14ac:dyDescent="0.2">
      <c r="C83" s="4" t="s">
        <v>57</v>
      </c>
      <c r="D83" s="4" t="s">
        <v>58</v>
      </c>
      <c r="E83" s="4" t="s">
        <v>59</v>
      </c>
      <c r="F83" s="4" t="s">
        <v>60</v>
      </c>
      <c r="G83" s="4" t="s">
        <v>61</v>
      </c>
      <c r="H83" s="4" t="s">
        <v>62</v>
      </c>
      <c r="I83" s="4" t="s">
        <v>63</v>
      </c>
      <c r="J83" s="4" t="s">
        <v>64</v>
      </c>
      <c r="K83" s="4" t="s">
        <v>65</v>
      </c>
      <c r="L83" s="4" t="s">
        <v>66</v>
      </c>
      <c r="M83" s="4" t="s">
        <v>67</v>
      </c>
      <c r="N83" s="4" t="s">
        <v>68</v>
      </c>
      <c r="O83" s="4" t="s">
        <v>69</v>
      </c>
      <c r="P83" s="4" t="s">
        <v>70</v>
      </c>
      <c r="Q83" s="4" t="s">
        <v>71</v>
      </c>
    </row>
    <row r="84" spans="3:17" x14ac:dyDescent="0.2">
      <c r="C84" s="4"/>
      <c r="D84" s="4"/>
      <c r="E84" s="4"/>
      <c r="F84" s="4"/>
      <c r="G84" s="4"/>
      <c r="H84" s="4"/>
      <c r="I84" s="4"/>
      <c r="J84" s="4"/>
      <c r="K84" s="4"/>
      <c r="L84" s="4"/>
      <c r="M84" s="4"/>
      <c r="N84" s="4"/>
      <c r="O84" s="4"/>
      <c r="P84" s="4"/>
      <c r="Q84" s="4"/>
    </row>
    <row r="85" spans="3:17" x14ac:dyDescent="0.2">
      <c r="C85" s="4"/>
      <c r="D85" s="4"/>
      <c r="E85" s="4"/>
      <c r="F85" s="4"/>
      <c r="G85" s="4"/>
      <c r="H85" s="4"/>
      <c r="I85" s="4"/>
      <c r="J85" s="4"/>
      <c r="K85" s="4"/>
      <c r="L85" s="4"/>
      <c r="M85" s="4"/>
      <c r="N85" s="4"/>
      <c r="O85" s="4"/>
      <c r="P85" s="4"/>
      <c r="Q85" s="4"/>
    </row>
    <row r="86" spans="3:17" x14ac:dyDescent="0.2">
      <c r="C86" s="4"/>
      <c r="D86" s="4"/>
      <c r="E86" s="4"/>
      <c r="F86" s="4"/>
      <c r="G86" s="4"/>
      <c r="H86" s="4"/>
      <c r="I86" s="4"/>
      <c r="J86" s="4"/>
      <c r="K86" s="4"/>
      <c r="L86" s="4"/>
      <c r="M86" s="4"/>
      <c r="N86" s="4"/>
      <c r="O86" s="4"/>
      <c r="P86" s="4"/>
      <c r="Q86" s="4"/>
    </row>
    <row r="87" spans="3:17" x14ac:dyDescent="0.2">
      <c r="C87" s="4"/>
      <c r="D87" s="4"/>
      <c r="E87" s="4"/>
      <c r="F87" s="4"/>
      <c r="G87" s="4"/>
      <c r="H87" s="4"/>
      <c r="I87" s="4"/>
      <c r="J87" s="4"/>
      <c r="K87" s="4"/>
      <c r="L87" s="4"/>
      <c r="M87" s="4"/>
      <c r="N87" s="4"/>
      <c r="O87" s="4"/>
      <c r="P87" s="4"/>
      <c r="Q87" s="4"/>
    </row>
    <row r="88" spans="3:17" x14ac:dyDescent="0.2">
      <c r="C88" s="4"/>
      <c r="D88" s="4"/>
      <c r="E88" s="4"/>
      <c r="F88" s="4"/>
      <c r="G88" s="4"/>
      <c r="H88" s="4"/>
      <c r="I88" s="4"/>
      <c r="J88" s="4"/>
      <c r="K88" s="4"/>
      <c r="L88" s="4"/>
      <c r="M88" s="4"/>
      <c r="N88" s="4"/>
      <c r="O88" s="4"/>
      <c r="P88" s="4"/>
      <c r="Q88" s="4"/>
    </row>
    <row r="89" spans="3:17" x14ac:dyDescent="0.2">
      <c r="C89" s="4"/>
      <c r="D89" s="4"/>
      <c r="E89" s="4"/>
      <c r="F89" s="4"/>
      <c r="G89" s="4"/>
      <c r="H89" s="4"/>
      <c r="I89" s="4"/>
      <c r="J89" s="4"/>
      <c r="K89" s="4"/>
      <c r="L89" s="4"/>
      <c r="M89" s="4"/>
      <c r="N89" s="4"/>
      <c r="O89" s="4"/>
      <c r="P89" s="4"/>
      <c r="Q89" s="4"/>
    </row>
    <row r="90" spans="3:17" x14ac:dyDescent="0.2">
      <c r="C90" s="4"/>
      <c r="D90" s="4"/>
      <c r="E90" s="4"/>
      <c r="F90" s="4"/>
      <c r="G90" s="4"/>
      <c r="H90" s="4"/>
      <c r="I90" s="4"/>
      <c r="J90" s="4"/>
      <c r="K90" s="4"/>
      <c r="L90" s="4"/>
      <c r="M90" s="4"/>
      <c r="N90" s="4"/>
      <c r="O90" s="4"/>
      <c r="P90" s="4"/>
      <c r="Q90" s="4"/>
    </row>
    <row r="91" spans="3:17" x14ac:dyDescent="0.2">
      <c r="C91" s="4"/>
      <c r="D91" s="4"/>
      <c r="E91" s="4"/>
      <c r="F91" s="4"/>
      <c r="G91" s="4"/>
      <c r="H91" s="4"/>
      <c r="I91" s="4"/>
      <c r="J91" s="4"/>
      <c r="K91" s="4"/>
      <c r="L91" s="4"/>
      <c r="M91" s="4"/>
      <c r="N91" s="4"/>
      <c r="O91" s="4"/>
      <c r="P91" s="4"/>
      <c r="Q91" s="4"/>
    </row>
    <row r="92" spans="3:17" x14ac:dyDescent="0.2">
      <c r="C92" s="4"/>
      <c r="D92" s="4"/>
      <c r="E92" s="4"/>
      <c r="F92" s="4"/>
      <c r="G92" s="4"/>
      <c r="H92" s="4"/>
      <c r="I92" s="4"/>
      <c r="J92" s="4"/>
      <c r="K92" s="4"/>
      <c r="L92" s="4"/>
      <c r="M92" s="4"/>
      <c r="N92" s="4"/>
      <c r="O92" s="4"/>
      <c r="P92" s="4"/>
      <c r="Q92" s="4"/>
    </row>
    <row r="93" spans="3:17" x14ac:dyDescent="0.2">
      <c r="C93" s="4"/>
      <c r="D93" s="4"/>
      <c r="E93" s="4"/>
      <c r="F93" s="4"/>
      <c r="G93" s="4"/>
      <c r="H93" s="4"/>
      <c r="I93" s="4"/>
      <c r="J93" s="4"/>
      <c r="K93" s="4"/>
      <c r="L93" s="4"/>
      <c r="M93" s="4"/>
      <c r="N93" s="4"/>
      <c r="O93" s="4"/>
      <c r="P93" s="4"/>
      <c r="Q93" s="4"/>
    </row>
    <row r="94" spans="3:17" x14ac:dyDescent="0.2">
      <c r="C94" s="4"/>
      <c r="D94" s="4"/>
      <c r="E94" s="4"/>
      <c r="F94" s="4"/>
      <c r="G94" s="4"/>
      <c r="H94" s="4"/>
      <c r="I94" s="4"/>
      <c r="J94" s="4"/>
      <c r="K94" s="4"/>
      <c r="L94" s="4"/>
      <c r="M94" s="4"/>
      <c r="N94" s="4"/>
      <c r="O94" s="4"/>
      <c r="P94" s="4"/>
      <c r="Q94" s="4"/>
    </row>
    <row r="95" spans="3:17" x14ac:dyDescent="0.2">
      <c r="C95" s="4"/>
      <c r="D95" s="4"/>
      <c r="E95" s="4"/>
      <c r="F95" s="4"/>
      <c r="G95" s="4"/>
      <c r="H95" s="4"/>
      <c r="I95" s="4"/>
      <c r="J95" s="4"/>
      <c r="K95" s="4"/>
      <c r="L95" s="4"/>
      <c r="M95" s="4"/>
      <c r="N95" s="4"/>
      <c r="O95" s="4"/>
      <c r="P95" s="4"/>
      <c r="Q95" s="4"/>
    </row>
    <row r="96" spans="3:17" x14ac:dyDescent="0.2">
      <c r="C96" s="4"/>
      <c r="D96" s="4"/>
      <c r="E96" s="4"/>
      <c r="F96" s="4"/>
      <c r="G96" s="4"/>
      <c r="H96" s="4"/>
      <c r="I96" s="4"/>
      <c r="J96" s="4"/>
      <c r="K96" s="4"/>
      <c r="L96" s="4"/>
      <c r="M96" s="4"/>
      <c r="N96" s="4"/>
      <c r="O96" s="4"/>
      <c r="P96" s="4"/>
      <c r="Q96" s="4"/>
    </row>
    <row r="97" spans="3:30" x14ac:dyDescent="0.2">
      <c r="C97" s="4"/>
      <c r="D97" s="4"/>
      <c r="E97" s="4"/>
      <c r="F97" s="4"/>
      <c r="G97" s="4"/>
      <c r="H97" s="4"/>
      <c r="I97" s="4"/>
      <c r="J97" s="4"/>
      <c r="K97" s="4"/>
      <c r="L97" s="4"/>
      <c r="M97" s="4"/>
      <c r="N97" s="4"/>
      <c r="O97" s="4"/>
      <c r="P97" s="4"/>
      <c r="Q97" s="4"/>
    </row>
    <row r="99" spans="3:30" x14ac:dyDescent="0.2">
      <c r="E99" s="36" t="s">
        <v>187</v>
      </c>
      <c r="F99" s="1">
        <v>30</v>
      </c>
      <c r="G99" s="1">
        <f>F99+1</f>
        <v>31</v>
      </c>
      <c r="H99" s="1">
        <f t="shared" ref="H99:AC99" si="3">G99+1</f>
        <v>32</v>
      </c>
      <c r="I99" s="1">
        <f t="shared" si="3"/>
        <v>33</v>
      </c>
      <c r="J99" s="1">
        <f t="shared" si="3"/>
        <v>34</v>
      </c>
      <c r="K99" s="1">
        <f t="shared" si="3"/>
        <v>35</v>
      </c>
      <c r="L99" s="1">
        <f t="shared" si="3"/>
        <v>36</v>
      </c>
      <c r="M99" s="1">
        <f t="shared" si="3"/>
        <v>37</v>
      </c>
      <c r="N99" s="1">
        <f t="shared" si="3"/>
        <v>38</v>
      </c>
      <c r="O99" s="1">
        <f t="shared" si="3"/>
        <v>39</v>
      </c>
      <c r="P99" s="1">
        <f t="shared" si="3"/>
        <v>40</v>
      </c>
      <c r="Q99" s="1">
        <f t="shared" si="3"/>
        <v>41</v>
      </c>
      <c r="R99" s="1">
        <f t="shared" si="3"/>
        <v>42</v>
      </c>
      <c r="S99" s="1">
        <f t="shared" si="3"/>
        <v>43</v>
      </c>
      <c r="T99" s="1">
        <f t="shared" si="3"/>
        <v>44</v>
      </c>
      <c r="U99" s="1">
        <f t="shared" si="3"/>
        <v>45</v>
      </c>
      <c r="V99" s="1">
        <f t="shared" si="3"/>
        <v>46</v>
      </c>
      <c r="W99" s="1">
        <f t="shared" si="3"/>
        <v>47</v>
      </c>
      <c r="X99" s="1">
        <f t="shared" si="3"/>
        <v>48</v>
      </c>
      <c r="Y99" s="1">
        <f t="shared" si="3"/>
        <v>49</v>
      </c>
      <c r="Z99" s="1">
        <f t="shared" si="3"/>
        <v>50</v>
      </c>
      <c r="AA99" s="1">
        <f t="shared" si="3"/>
        <v>51</v>
      </c>
      <c r="AB99" s="1">
        <f t="shared" si="3"/>
        <v>52</v>
      </c>
      <c r="AC99" s="1">
        <f t="shared" si="3"/>
        <v>53</v>
      </c>
    </row>
    <row r="100" spans="3:30" x14ac:dyDescent="0.2">
      <c r="C100" s="36" t="s">
        <v>186</v>
      </c>
      <c r="D100" s="207" t="s">
        <v>751</v>
      </c>
      <c r="E100" s="4" t="str">
        <f>J29</f>
        <v>Delområde 1/Vara/Tjanst 1</v>
      </c>
      <c r="F100" s="4" t="str">
        <f ca="1">INDIRECT("J"&amp;F99)</f>
        <v>Delområde 1/Vara/Tjanst 2</v>
      </c>
      <c r="G100" s="4" t="str">
        <f t="shared" ref="G100:S100" ca="1" si="4">INDIRECT("J"&amp;G99)</f>
        <v>Delområde 1/Vara/Tjanst 3</v>
      </c>
      <c r="H100" s="4" t="str">
        <f t="shared" ca="1" si="4"/>
        <v>Delområde 1/Vara/Tjanst 4</v>
      </c>
      <c r="I100" s="4" t="str">
        <f t="shared" ca="1" si="4"/>
        <v>Delområde 1/Vara/Tjanst 5</v>
      </c>
      <c r="J100" s="4" t="str">
        <f t="shared" ca="1" si="4"/>
        <v>Delområde 1/Vara/Tjanst 6</v>
      </c>
      <c r="K100" s="4" t="str">
        <f t="shared" ca="1" si="4"/>
        <v>Delområde 1/Vara/Tjanst 7</v>
      </c>
      <c r="L100" s="4" t="str">
        <f t="shared" ca="1" si="4"/>
        <v>Delområde 1/Vara/Tjanst 8</v>
      </c>
      <c r="M100" s="4" t="str">
        <f t="shared" ca="1" si="4"/>
        <v>Delområde 1/Vara/Tjanst 9</v>
      </c>
      <c r="N100" s="4" t="str">
        <f t="shared" ca="1" si="4"/>
        <v>Delområde 1/Vara/Tjanst 10</v>
      </c>
      <c r="O100" s="4" t="str">
        <f t="shared" ca="1" si="4"/>
        <v>Delområde 1/Vara/Tjanst 11</v>
      </c>
      <c r="P100" s="4" t="str">
        <f t="shared" ca="1" si="4"/>
        <v>Delområde 1/Vara/Tjanst 12</v>
      </c>
      <c r="Q100" s="4" t="str">
        <f t="shared" ca="1" si="4"/>
        <v>Delområde 1/Vara/Tjanst 13</v>
      </c>
      <c r="R100" s="4" t="str">
        <f t="shared" ca="1" si="4"/>
        <v>Delområde 1/Vara/Tjanst 14</v>
      </c>
      <c r="S100" s="4" t="str">
        <f t="shared" ca="1" si="4"/>
        <v>Delområde 1/Vara/Tjanst 15</v>
      </c>
      <c r="T100" s="4" t="str">
        <f t="shared" ref="T100:AC100" ca="1" si="5">INDIRECT("J"&amp;T99)</f>
        <v>Delområde 1/Vara/Tjanst 16</v>
      </c>
      <c r="U100" s="4" t="str">
        <f t="shared" ca="1" si="5"/>
        <v>Delområde 1/Vara/Tjanst 17</v>
      </c>
      <c r="V100" s="4" t="str">
        <f t="shared" ca="1" si="5"/>
        <v>Delområde 1/Vara/Tjanst 18</v>
      </c>
      <c r="W100" s="4" t="str">
        <f t="shared" ca="1" si="5"/>
        <v>Delområde 1/Vara/Tjanst 19</v>
      </c>
      <c r="X100" s="4" t="str">
        <f t="shared" ca="1" si="5"/>
        <v>Delområde 1/Vara/Tjanst 20</v>
      </c>
      <c r="Y100" s="4" t="str">
        <f t="shared" ca="1" si="5"/>
        <v>Delområde 1/Vara/Tjanst 21</v>
      </c>
      <c r="Z100" s="4" t="str">
        <f t="shared" ca="1" si="5"/>
        <v>Delområde 1/Vara/Tjanst 22</v>
      </c>
      <c r="AA100" s="4" t="str">
        <f t="shared" ca="1" si="5"/>
        <v>Delområde 1/Vara/Tjanst 23</v>
      </c>
      <c r="AB100" s="4" t="str">
        <f t="shared" ca="1" si="5"/>
        <v>Delområde 1/Vara/Tjanst 24</v>
      </c>
      <c r="AC100" s="4" t="str">
        <f t="shared" ca="1" si="5"/>
        <v>Delområde 1/Vara/Tjanst 25</v>
      </c>
      <c r="AD100" s="204"/>
    </row>
    <row r="101" spans="3:30" x14ac:dyDescent="0.2">
      <c r="C101" s="4" t="s">
        <v>748</v>
      </c>
      <c r="D101" s="207" t="str" cm="1">
        <f t="array" ref="D101:D102">_xlfn._xlws.FILTER(C101:C142,(C101:C142&lt;&gt;0)*(C101:C142&lt;&gt;""),"")</f>
        <v>Välj Vara/Tjänst</v>
      </c>
      <c r="E101" s="4" t="s">
        <v>414</v>
      </c>
      <c r="F101" s="4" t="s">
        <v>415</v>
      </c>
      <c r="G101" s="4" t="s">
        <v>416</v>
      </c>
      <c r="H101" s="4" t="s">
        <v>417</v>
      </c>
      <c r="I101" s="4" t="s">
        <v>418</v>
      </c>
      <c r="J101" s="4" t="s">
        <v>419</v>
      </c>
      <c r="K101" s="4" t="s">
        <v>420</v>
      </c>
      <c r="L101" s="4" t="s">
        <v>421</v>
      </c>
      <c r="M101" s="4" t="s">
        <v>422</v>
      </c>
      <c r="N101" s="4" t="s">
        <v>423</v>
      </c>
      <c r="O101" s="4" t="s">
        <v>424</v>
      </c>
      <c r="P101" s="4" t="s">
        <v>425</v>
      </c>
      <c r="Q101" s="4" t="s">
        <v>426</v>
      </c>
      <c r="R101" s="4" t="s">
        <v>427</v>
      </c>
      <c r="S101" s="4" t="s">
        <v>428</v>
      </c>
      <c r="T101" s="4" t="s">
        <v>429</v>
      </c>
      <c r="U101" s="4" t="s">
        <v>430</v>
      </c>
      <c r="V101" s="4" t="s">
        <v>431</v>
      </c>
      <c r="W101" s="4" t="s">
        <v>432</v>
      </c>
      <c r="X101" s="4" t="s">
        <v>433</v>
      </c>
      <c r="Y101" s="4" t="s">
        <v>434</v>
      </c>
      <c r="Z101" s="4" t="s">
        <v>435</v>
      </c>
      <c r="AA101" s="4" t="s">
        <v>436</v>
      </c>
      <c r="AB101" s="4" t="s">
        <v>437</v>
      </c>
      <c r="AC101" s="4" t="s">
        <v>438</v>
      </c>
    </row>
    <row r="102" spans="3:30" x14ac:dyDescent="0.2">
      <c r="C102" s="4" t="s">
        <v>742</v>
      </c>
      <c r="D102" s="1" t="str">
        <v>Hela leveransen</v>
      </c>
      <c r="E102" s="4" t="s">
        <v>439</v>
      </c>
      <c r="F102" s="4" t="s">
        <v>440</v>
      </c>
      <c r="G102" s="4" t="s">
        <v>441</v>
      </c>
      <c r="H102" s="4" t="s">
        <v>442</v>
      </c>
      <c r="I102" s="4" t="s">
        <v>443</v>
      </c>
      <c r="J102" s="4" t="s">
        <v>444</v>
      </c>
      <c r="K102" s="4" t="s">
        <v>445</v>
      </c>
      <c r="L102" s="4" t="s">
        <v>446</v>
      </c>
      <c r="M102" s="4" t="s">
        <v>447</v>
      </c>
      <c r="N102" s="4" t="s">
        <v>448</v>
      </c>
      <c r="O102" s="4" t="s">
        <v>449</v>
      </c>
      <c r="P102" s="4" t="s">
        <v>450</v>
      </c>
      <c r="Q102" s="4" t="s">
        <v>451</v>
      </c>
      <c r="R102" s="4" t="s">
        <v>452</v>
      </c>
      <c r="S102" s="4" t="s">
        <v>453</v>
      </c>
      <c r="T102" s="4" t="s">
        <v>454</v>
      </c>
      <c r="U102" s="4" t="s">
        <v>455</v>
      </c>
      <c r="V102" s="4" t="s">
        <v>456</v>
      </c>
      <c r="W102" s="4" t="s">
        <v>457</v>
      </c>
      <c r="X102" s="4" t="s">
        <v>458</v>
      </c>
      <c r="Y102" s="4" t="s">
        <v>459</v>
      </c>
      <c r="Z102" s="4" t="s">
        <v>460</v>
      </c>
      <c r="AA102" s="4" t="s">
        <v>461</v>
      </c>
      <c r="AB102" s="4" t="s">
        <v>462</v>
      </c>
      <c r="AC102" s="4" t="s">
        <v>463</v>
      </c>
    </row>
    <row r="103" spans="3:30" x14ac:dyDescent="0.2">
      <c r="C103" s="4" t="str" cm="1">
        <f t="array" ref="C103">_xlfn._xlws.FILTER($J$152:$J$170,$I$152:$I$170&gt;0,"")</f>
        <v/>
      </c>
      <c r="E103" s="4" t="s">
        <v>464</v>
      </c>
      <c r="F103" s="4" t="s">
        <v>465</v>
      </c>
      <c r="G103" s="4" t="s">
        <v>466</v>
      </c>
      <c r="H103" s="4" t="s">
        <v>467</v>
      </c>
      <c r="I103" s="4" t="s">
        <v>468</v>
      </c>
      <c r="J103" s="4" t="s">
        <v>469</v>
      </c>
      <c r="K103" s="4" t="s">
        <v>470</v>
      </c>
      <c r="L103" s="4" t="s">
        <v>471</v>
      </c>
      <c r="M103" s="4" t="s">
        <v>472</v>
      </c>
      <c r="N103" s="4" t="s">
        <v>473</v>
      </c>
      <c r="O103" s="4" t="s">
        <v>474</v>
      </c>
      <c r="P103" s="4" t="s">
        <v>475</v>
      </c>
      <c r="Q103" s="4" t="s">
        <v>476</v>
      </c>
      <c r="R103" s="4" t="s">
        <v>477</v>
      </c>
      <c r="S103" s="4" t="s">
        <v>478</v>
      </c>
      <c r="T103" s="4" t="s">
        <v>479</v>
      </c>
      <c r="U103" s="4" t="s">
        <v>480</v>
      </c>
      <c r="V103" s="4" t="s">
        <v>481</v>
      </c>
      <c r="W103" s="4" t="s">
        <v>482</v>
      </c>
      <c r="X103" s="4" t="s">
        <v>483</v>
      </c>
      <c r="Y103" s="4" t="s">
        <v>484</v>
      </c>
      <c r="Z103" s="4" t="s">
        <v>485</v>
      </c>
      <c r="AA103" s="4" t="s">
        <v>486</v>
      </c>
      <c r="AB103" s="4" t="s">
        <v>487</v>
      </c>
      <c r="AC103" s="4" t="s">
        <v>488</v>
      </c>
    </row>
    <row r="104" spans="3:30" x14ac:dyDescent="0.2">
      <c r="C104" s="4"/>
      <c r="E104" s="4" t="s">
        <v>489</v>
      </c>
      <c r="F104" s="4" t="s">
        <v>490</v>
      </c>
      <c r="G104" s="4" t="s">
        <v>491</v>
      </c>
      <c r="H104" s="4" t="s">
        <v>492</v>
      </c>
      <c r="I104" s="4" t="s">
        <v>493</v>
      </c>
      <c r="J104" s="4" t="s">
        <v>494</v>
      </c>
      <c r="K104" s="4" t="s">
        <v>495</v>
      </c>
      <c r="L104" s="4" t="s">
        <v>496</v>
      </c>
      <c r="M104" s="4" t="s">
        <v>497</v>
      </c>
      <c r="N104" s="4" t="s">
        <v>498</v>
      </c>
      <c r="O104" s="4" t="s">
        <v>499</v>
      </c>
      <c r="P104" s="4" t="s">
        <v>500</v>
      </c>
      <c r="Q104" s="4" t="s">
        <v>501</v>
      </c>
      <c r="R104" s="4" t="s">
        <v>502</v>
      </c>
      <c r="S104" s="4" t="s">
        <v>503</v>
      </c>
      <c r="T104" s="4" t="s">
        <v>504</v>
      </c>
      <c r="U104" s="4" t="s">
        <v>505</v>
      </c>
      <c r="V104" s="4" t="s">
        <v>506</v>
      </c>
      <c r="W104" s="4" t="s">
        <v>507</v>
      </c>
      <c r="X104" s="4" t="s">
        <v>508</v>
      </c>
      <c r="Y104" s="4" t="s">
        <v>509</v>
      </c>
      <c r="Z104" s="4" t="s">
        <v>510</v>
      </c>
      <c r="AA104" s="4" t="s">
        <v>511</v>
      </c>
      <c r="AB104" s="4" t="s">
        <v>512</v>
      </c>
      <c r="AC104" s="4" t="s">
        <v>513</v>
      </c>
    </row>
    <row r="105" spans="3:30" x14ac:dyDescent="0.2">
      <c r="C105" s="4"/>
      <c r="E105" s="4" t="s">
        <v>514</v>
      </c>
      <c r="F105" s="4" t="s">
        <v>515</v>
      </c>
      <c r="G105" s="4" t="s">
        <v>516</v>
      </c>
      <c r="H105" s="4" t="s">
        <v>517</v>
      </c>
      <c r="I105" s="4" t="s">
        <v>518</v>
      </c>
      <c r="J105" s="4" t="s">
        <v>519</v>
      </c>
      <c r="K105" s="4" t="s">
        <v>520</v>
      </c>
      <c r="L105" s="4" t="s">
        <v>521</v>
      </c>
      <c r="M105" s="4" t="s">
        <v>522</v>
      </c>
      <c r="N105" s="4" t="s">
        <v>523</v>
      </c>
      <c r="O105" s="4" t="s">
        <v>524</v>
      </c>
      <c r="P105" s="4" t="s">
        <v>525</v>
      </c>
      <c r="Q105" s="4" t="s">
        <v>526</v>
      </c>
      <c r="R105" s="4" t="s">
        <v>527</v>
      </c>
      <c r="S105" s="4" t="s">
        <v>528</v>
      </c>
      <c r="T105" s="4" t="s">
        <v>529</v>
      </c>
      <c r="U105" s="4" t="s">
        <v>530</v>
      </c>
      <c r="V105" s="4" t="s">
        <v>531</v>
      </c>
      <c r="W105" s="4" t="s">
        <v>532</v>
      </c>
      <c r="X105" s="4" t="s">
        <v>533</v>
      </c>
      <c r="Y105" s="4" t="s">
        <v>534</v>
      </c>
      <c r="Z105" s="4" t="s">
        <v>535</v>
      </c>
      <c r="AA105" s="4" t="s">
        <v>536</v>
      </c>
      <c r="AB105" s="4" t="s">
        <v>537</v>
      </c>
      <c r="AC105" s="4" t="s">
        <v>538</v>
      </c>
    </row>
    <row r="106" spans="3:30" x14ac:dyDescent="0.2">
      <c r="C106" s="4"/>
      <c r="E106" s="4" t="s">
        <v>539</v>
      </c>
      <c r="F106" s="4" t="s">
        <v>540</v>
      </c>
      <c r="G106" s="4" t="s">
        <v>541</v>
      </c>
      <c r="H106" s="4" t="s">
        <v>542</v>
      </c>
      <c r="I106" s="4" t="s">
        <v>543</v>
      </c>
      <c r="J106" s="4" t="s">
        <v>544</v>
      </c>
      <c r="K106" s="4" t="s">
        <v>545</v>
      </c>
      <c r="L106" s="4" t="s">
        <v>546</v>
      </c>
      <c r="M106" s="4" t="s">
        <v>547</v>
      </c>
      <c r="N106" s="4" t="s">
        <v>548</v>
      </c>
      <c r="O106" s="4" t="s">
        <v>549</v>
      </c>
      <c r="P106" s="4" t="s">
        <v>550</v>
      </c>
      <c r="Q106" s="4" t="s">
        <v>551</v>
      </c>
      <c r="R106" s="4" t="s">
        <v>552</v>
      </c>
      <c r="S106" s="4" t="s">
        <v>553</v>
      </c>
      <c r="T106" s="4" t="s">
        <v>554</v>
      </c>
      <c r="U106" s="4" t="s">
        <v>555</v>
      </c>
      <c r="V106" s="4" t="s">
        <v>556</v>
      </c>
      <c r="W106" s="4" t="s">
        <v>557</v>
      </c>
      <c r="X106" s="4" t="s">
        <v>558</v>
      </c>
      <c r="Y106" s="4" t="s">
        <v>559</v>
      </c>
      <c r="Z106" s="4" t="s">
        <v>560</v>
      </c>
      <c r="AA106" s="4" t="s">
        <v>561</v>
      </c>
      <c r="AB106" s="4" t="s">
        <v>562</v>
      </c>
      <c r="AC106" s="4" t="s">
        <v>563</v>
      </c>
    </row>
    <row r="107" spans="3:30" x14ac:dyDescent="0.2">
      <c r="C107" s="4"/>
      <c r="E107" s="4" t="s">
        <v>564</v>
      </c>
      <c r="F107" s="4" t="s">
        <v>565</v>
      </c>
      <c r="G107" s="4" t="s">
        <v>566</v>
      </c>
      <c r="H107" s="4" t="s">
        <v>567</v>
      </c>
      <c r="I107" s="4" t="s">
        <v>568</v>
      </c>
      <c r="J107" s="4" t="s">
        <v>569</v>
      </c>
      <c r="K107" s="4" t="s">
        <v>570</v>
      </c>
      <c r="L107" s="4" t="s">
        <v>571</v>
      </c>
      <c r="M107" s="4" t="s">
        <v>572</v>
      </c>
      <c r="N107" s="4" t="s">
        <v>573</v>
      </c>
      <c r="O107" s="4" t="s">
        <v>574</v>
      </c>
      <c r="P107" s="4" t="s">
        <v>575</v>
      </c>
      <c r="Q107" s="4" t="s">
        <v>576</v>
      </c>
      <c r="R107" s="4" t="s">
        <v>577</v>
      </c>
      <c r="S107" s="4" t="s">
        <v>578</v>
      </c>
      <c r="T107" s="4" t="s">
        <v>579</v>
      </c>
      <c r="U107" s="4" t="s">
        <v>580</v>
      </c>
      <c r="V107" s="4" t="s">
        <v>581</v>
      </c>
      <c r="W107" s="4" t="s">
        <v>582</v>
      </c>
      <c r="X107" s="4" t="s">
        <v>583</v>
      </c>
      <c r="Y107" s="4" t="s">
        <v>584</v>
      </c>
      <c r="Z107" s="4" t="s">
        <v>585</v>
      </c>
      <c r="AA107" s="4" t="s">
        <v>586</v>
      </c>
      <c r="AB107" s="4" t="s">
        <v>587</v>
      </c>
      <c r="AC107" s="4" t="s">
        <v>588</v>
      </c>
    </row>
    <row r="108" spans="3:30" x14ac:dyDescent="0.2">
      <c r="C108" s="4"/>
      <c r="E108" s="4" t="s">
        <v>589</v>
      </c>
      <c r="F108" s="4" t="s">
        <v>590</v>
      </c>
      <c r="G108" s="4" t="s">
        <v>591</v>
      </c>
      <c r="H108" s="4" t="s">
        <v>592</v>
      </c>
      <c r="I108" s="4" t="s">
        <v>593</v>
      </c>
      <c r="J108" s="4" t="s">
        <v>594</v>
      </c>
      <c r="K108" s="4" t="s">
        <v>595</v>
      </c>
      <c r="L108" s="4" t="s">
        <v>596</v>
      </c>
      <c r="M108" s="4" t="s">
        <v>597</v>
      </c>
      <c r="N108" s="4" t="s">
        <v>598</v>
      </c>
      <c r="O108" s="4" t="s">
        <v>599</v>
      </c>
      <c r="P108" s="4" t="s">
        <v>600</v>
      </c>
      <c r="Q108" s="4" t="s">
        <v>601</v>
      </c>
      <c r="R108" s="4" t="s">
        <v>602</v>
      </c>
      <c r="S108" s="4" t="s">
        <v>603</v>
      </c>
      <c r="T108" s="4" t="s">
        <v>604</v>
      </c>
      <c r="U108" s="4" t="s">
        <v>605</v>
      </c>
      <c r="V108" s="4" t="s">
        <v>606</v>
      </c>
      <c r="W108" s="4" t="s">
        <v>607</v>
      </c>
      <c r="X108" s="4" t="s">
        <v>608</v>
      </c>
      <c r="Y108" s="4" t="s">
        <v>609</v>
      </c>
      <c r="Z108" s="4" t="s">
        <v>610</v>
      </c>
      <c r="AA108" s="4" t="s">
        <v>611</v>
      </c>
      <c r="AB108" s="4" t="s">
        <v>612</v>
      </c>
      <c r="AC108" s="4" t="s">
        <v>613</v>
      </c>
    </row>
    <row r="109" spans="3:30" x14ac:dyDescent="0.2">
      <c r="C109" s="4"/>
      <c r="E109" s="4" t="s">
        <v>614</v>
      </c>
      <c r="F109" s="4" t="s">
        <v>615</v>
      </c>
      <c r="G109" s="4" t="s">
        <v>616</v>
      </c>
      <c r="H109" s="4" t="s">
        <v>617</v>
      </c>
      <c r="I109" s="4" t="s">
        <v>618</v>
      </c>
      <c r="J109" s="4" t="s">
        <v>619</v>
      </c>
      <c r="K109" s="4" t="s">
        <v>620</v>
      </c>
      <c r="L109" s="4" t="s">
        <v>621</v>
      </c>
      <c r="M109" s="4" t="s">
        <v>622</v>
      </c>
      <c r="N109" s="4" t="s">
        <v>623</v>
      </c>
      <c r="O109" s="4" t="s">
        <v>624</v>
      </c>
      <c r="P109" s="4" t="s">
        <v>625</v>
      </c>
      <c r="Q109" s="4" t="s">
        <v>626</v>
      </c>
      <c r="R109" s="4" t="s">
        <v>627</v>
      </c>
      <c r="S109" s="4" t="s">
        <v>628</v>
      </c>
      <c r="T109" s="4" t="s">
        <v>629</v>
      </c>
      <c r="U109" s="4" t="s">
        <v>630</v>
      </c>
      <c r="V109" s="4" t="s">
        <v>631</v>
      </c>
      <c r="W109" s="4" t="s">
        <v>632</v>
      </c>
      <c r="X109" s="4" t="s">
        <v>633</v>
      </c>
      <c r="Y109" s="4" t="s">
        <v>634</v>
      </c>
      <c r="Z109" s="4" t="s">
        <v>635</v>
      </c>
      <c r="AA109" s="4" t="s">
        <v>636</v>
      </c>
      <c r="AB109" s="4" t="s">
        <v>637</v>
      </c>
      <c r="AC109" s="4" t="s">
        <v>638</v>
      </c>
    </row>
    <row r="110" spans="3:30" ht="13.5" thickBot="1" x14ac:dyDescent="0.25">
      <c r="C110" s="4"/>
      <c r="Z110" s="205"/>
      <c r="AA110" s="205"/>
    </row>
    <row r="111" spans="3:30" x14ac:dyDescent="0.2">
      <c r="C111" s="4"/>
      <c r="E111" s="120" t="str">
        <f t="shared" ref="E111:X111" ca="1" si="6">IFERROR(RIGHT(INDIRECT("C"&amp;E112),LEN(INDIRECT("C"&amp;E112))-6),"")</f>
        <v>everansen</v>
      </c>
      <c r="F111" s="120" t="str">
        <f t="shared" ca="1" si="6"/>
        <v/>
      </c>
      <c r="G111" s="120" t="str">
        <f t="shared" ca="1" si="6"/>
        <v/>
      </c>
      <c r="H111" s="120" t="str">
        <f t="shared" ca="1" si="6"/>
        <v/>
      </c>
      <c r="I111" s="120" t="str">
        <f t="shared" ca="1" si="6"/>
        <v/>
      </c>
      <c r="J111" s="120" t="str">
        <f t="shared" ca="1" si="6"/>
        <v/>
      </c>
      <c r="K111" s="120" t="str">
        <f t="shared" ca="1" si="6"/>
        <v/>
      </c>
      <c r="L111" s="120" t="str">
        <f t="shared" ca="1" si="6"/>
        <v/>
      </c>
      <c r="M111" s="120" t="str">
        <f t="shared" ca="1" si="6"/>
        <v/>
      </c>
      <c r="N111" s="120" t="str">
        <f t="shared" ca="1" si="6"/>
        <v/>
      </c>
      <c r="O111" s="120" t="str">
        <f t="shared" ca="1" si="6"/>
        <v/>
      </c>
      <c r="P111" s="120" t="str">
        <f t="shared" ca="1" si="6"/>
        <v/>
      </c>
      <c r="Q111" s="120" t="str">
        <f t="shared" ca="1" si="6"/>
        <v/>
      </c>
      <c r="R111" s="120" t="str">
        <f t="shared" ca="1" si="6"/>
        <v/>
      </c>
      <c r="S111" s="120" t="str">
        <f t="shared" ca="1" si="6"/>
        <v/>
      </c>
      <c r="T111" s="120" t="str">
        <f t="shared" ca="1" si="6"/>
        <v/>
      </c>
      <c r="U111" s="120" t="str">
        <f t="shared" ca="1" si="6"/>
        <v/>
      </c>
      <c r="V111" s="120" t="str">
        <f t="shared" ca="1" si="6"/>
        <v/>
      </c>
      <c r="W111" s="120" t="str">
        <f t="shared" ca="1" si="6"/>
        <v/>
      </c>
      <c r="X111" s="120" t="str">
        <f t="shared" ca="1" si="6"/>
        <v/>
      </c>
      <c r="Y111" s="206"/>
    </row>
    <row r="112" spans="3:30" x14ac:dyDescent="0.2">
      <c r="C112" s="4"/>
      <c r="E112" s="4">
        <v>102</v>
      </c>
      <c r="F112" s="4">
        <f>E112+1</f>
        <v>103</v>
      </c>
      <c r="G112" s="4">
        <f t="shared" ref="G112:Y112" si="7">F112+1</f>
        <v>104</v>
      </c>
      <c r="H112" s="4">
        <f t="shared" si="7"/>
        <v>105</v>
      </c>
      <c r="I112" s="4">
        <f t="shared" si="7"/>
        <v>106</v>
      </c>
      <c r="J112" s="4">
        <f t="shared" si="7"/>
        <v>107</v>
      </c>
      <c r="K112" s="4">
        <f t="shared" si="7"/>
        <v>108</v>
      </c>
      <c r="L112" s="4">
        <f t="shared" si="7"/>
        <v>109</v>
      </c>
      <c r="M112" s="4">
        <f t="shared" si="7"/>
        <v>110</v>
      </c>
      <c r="N112" s="4">
        <f t="shared" si="7"/>
        <v>111</v>
      </c>
      <c r="O112" s="4">
        <f t="shared" si="7"/>
        <v>112</v>
      </c>
      <c r="P112" s="4">
        <f t="shared" si="7"/>
        <v>113</v>
      </c>
      <c r="Q112" s="4">
        <f t="shared" si="7"/>
        <v>114</v>
      </c>
      <c r="R112" s="4">
        <f t="shared" si="7"/>
        <v>115</v>
      </c>
      <c r="S112" s="4">
        <f t="shared" si="7"/>
        <v>116</v>
      </c>
      <c r="T112" s="4">
        <f t="shared" si="7"/>
        <v>117</v>
      </c>
      <c r="U112" s="4">
        <f t="shared" si="7"/>
        <v>118</v>
      </c>
      <c r="V112" s="4">
        <f t="shared" si="7"/>
        <v>119</v>
      </c>
      <c r="W112" s="4">
        <f t="shared" si="7"/>
        <v>120</v>
      </c>
      <c r="X112" s="4">
        <f t="shared" si="7"/>
        <v>121</v>
      </c>
      <c r="Y112" s="4">
        <f t="shared" si="7"/>
        <v>122</v>
      </c>
    </row>
    <row r="113" spans="1:25" ht="13.5" thickBot="1" x14ac:dyDescent="0.25">
      <c r="C113" s="4"/>
      <c r="E113" s="1" t="s">
        <v>188</v>
      </c>
      <c r="F113" s="1" t="s">
        <v>189</v>
      </c>
      <c r="G113" s="1" t="s">
        <v>190</v>
      </c>
      <c r="H113" s="1" t="s">
        <v>191</v>
      </c>
      <c r="I113" s="1" t="s">
        <v>192</v>
      </c>
      <c r="J113" s="1" t="s">
        <v>193</v>
      </c>
      <c r="K113" s="1" t="s">
        <v>194</v>
      </c>
      <c r="L113" s="1" t="s">
        <v>195</v>
      </c>
      <c r="M113" s="1" t="s">
        <v>196</v>
      </c>
      <c r="N113" s="1" t="s">
        <v>338</v>
      </c>
      <c r="O113" s="1" t="s">
        <v>339</v>
      </c>
      <c r="P113" s="1" t="s">
        <v>340</v>
      </c>
      <c r="Q113" s="1" t="s">
        <v>341</v>
      </c>
      <c r="R113" s="1" t="s">
        <v>342</v>
      </c>
      <c r="S113" s="1" t="s">
        <v>343</v>
      </c>
      <c r="T113" s="1" t="s">
        <v>344</v>
      </c>
      <c r="U113" s="1" t="s">
        <v>345</v>
      </c>
      <c r="V113" s="1" t="s">
        <v>346</v>
      </c>
      <c r="W113" s="1" t="s">
        <v>347</v>
      </c>
      <c r="X113" s="1" t="s">
        <v>348</v>
      </c>
    </row>
    <row r="114" spans="1:25" x14ac:dyDescent="0.2">
      <c r="C114" s="4"/>
      <c r="E114" s="193"/>
      <c r="F114" s="193" t="str">
        <f t="shared" ref="F114:X122" ca="1" si="8">IFERROR(INDEX($E101:$AC101,MATCH(F$111,$E$100:$AC$100,0)),"")</f>
        <v/>
      </c>
      <c r="G114" s="193" t="str">
        <f t="shared" ca="1" si="8"/>
        <v/>
      </c>
      <c r="H114" s="193" t="str">
        <f t="shared" ca="1" si="8"/>
        <v/>
      </c>
      <c r="I114" s="193" t="str">
        <f t="shared" ca="1" si="8"/>
        <v/>
      </c>
      <c r="J114" s="193" t="str">
        <f t="shared" ca="1" si="8"/>
        <v/>
      </c>
      <c r="K114" s="193" t="str">
        <f t="shared" ca="1" si="8"/>
        <v/>
      </c>
      <c r="L114" s="193" t="str">
        <f t="shared" ca="1" si="8"/>
        <v/>
      </c>
      <c r="M114" s="193" t="str">
        <f t="shared" ca="1" si="8"/>
        <v/>
      </c>
      <c r="N114" s="193" t="str">
        <f t="shared" ca="1" si="8"/>
        <v/>
      </c>
      <c r="O114" s="193" t="str">
        <f t="shared" ca="1" si="8"/>
        <v/>
      </c>
      <c r="P114" s="193" t="str">
        <f t="shared" ca="1" si="8"/>
        <v/>
      </c>
      <c r="Q114" s="193" t="str">
        <f t="shared" ca="1" si="8"/>
        <v/>
      </c>
      <c r="R114" s="193" t="str">
        <f t="shared" ca="1" si="8"/>
        <v/>
      </c>
      <c r="S114" s="193" t="str">
        <f t="shared" ca="1" si="8"/>
        <v/>
      </c>
      <c r="T114" s="193" t="str">
        <f t="shared" ca="1" si="8"/>
        <v/>
      </c>
      <c r="U114" s="193" t="str">
        <f t="shared" ca="1" si="8"/>
        <v/>
      </c>
      <c r="V114" s="193" t="str">
        <f t="shared" ca="1" si="8"/>
        <v/>
      </c>
      <c r="W114" s="193" t="str">
        <f t="shared" ca="1" si="8"/>
        <v/>
      </c>
      <c r="X114" s="193" t="str">
        <f t="shared" ca="1" si="8"/>
        <v/>
      </c>
      <c r="Y114" s="120" t="str">
        <f t="shared" ref="Y114" ca="1" si="9">IFERROR(RIGHT(INDIRECT("C"&amp;Y112),LEN(INDIRECT("C"&amp;Y112))-6),"")</f>
        <v/>
      </c>
    </row>
    <row r="115" spans="1:25" x14ac:dyDescent="0.2">
      <c r="C115" s="4"/>
      <c r="E115" s="193" t="s">
        <v>119</v>
      </c>
      <c r="F115" s="193" t="str">
        <f t="shared" ref="E115:T122" ca="1" si="10">IFERROR(INDEX($E102:$AC102,MATCH(F$111,$E$100:$AC$100,0)),"")</f>
        <v/>
      </c>
      <c r="G115" s="193" t="str">
        <f t="shared" ca="1" si="10"/>
        <v/>
      </c>
      <c r="H115" s="193" t="str">
        <f t="shared" ca="1" si="10"/>
        <v/>
      </c>
      <c r="I115" s="193" t="str">
        <f t="shared" ca="1" si="10"/>
        <v/>
      </c>
      <c r="J115" s="193" t="str">
        <f t="shared" ca="1" si="10"/>
        <v/>
      </c>
      <c r="K115" s="193" t="str">
        <f t="shared" ca="1" si="10"/>
        <v/>
      </c>
      <c r="L115" s="193" t="str">
        <f t="shared" ca="1" si="10"/>
        <v/>
      </c>
      <c r="M115" s="193" t="str">
        <f t="shared" ca="1" si="10"/>
        <v/>
      </c>
      <c r="N115" s="193" t="str">
        <f t="shared" ca="1" si="10"/>
        <v/>
      </c>
      <c r="O115" s="193" t="str">
        <f t="shared" ca="1" si="10"/>
        <v/>
      </c>
      <c r="P115" s="193" t="str">
        <f t="shared" ca="1" si="10"/>
        <v/>
      </c>
      <c r="Q115" s="193" t="str">
        <f t="shared" ca="1" si="10"/>
        <v/>
      </c>
      <c r="R115" s="193" t="str">
        <f t="shared" ca="1" si="10"/>
        <v/>
      </c>
      <c r="S115" s="193" t="str">
        <f t="shared" ca="1" si="10"/>
        <v/>
      </c>
      <c r="T115" s="193" t="str">
        <f t="shared" ca="1" si="10"/>
        <v/>
      </c>
      <c r="U115" s="193" t="str">
        <f t="shared" ca="1" si="8"/>
        <v/>
      </c>
      <c r="V115" s="193" t="str">
        <f t="shared" ca="1" si="8"/>
        <v/>
      </c>
      <c r="W115" s="193" t="str">
        <f t="shared" ca="1" si="8"/>
        <v/>
      </c>
      <c r="X115" s="193" t="str">
        <f t="shared" ca="1" si="8"/>
        <v/>
      </c>
    </row>
    <row r="116" spans="1:25" x14ac:dyDescent="0.2">
      <c r="C116" s="4"/>
      <c r="E116" s="193" t="s">
        <v>745</v>
      </c>
      <c r="F116" s="193" t="str">
        <f t="shared" ca="1" si="8"/>
        <v/>
      </c>
      <c r="G116" s="193" t="str">
        <f t="shared" ca="1" si="8"/>
        <v/>
      </c>
      <c r="H116" s="193" t="str">
        <f t="shared" ca="1" si="8"/>
        <v/>
      </c>
      <c r="I116" s="193" t="str">
        <f t="shared" ca="1" si="8"/>
        <v/>
      </c>
      <c r="J116" s="193" t="str">
        <f t="shared" ca="1" si="8"/>
        <v/>
      </c>
      <c r="K116" s="193" t="str">
        <f t="shared" ca="1" si="8"/>
        <v/>
      </c>
      <c r="L116" s="193" t="str">
        <f t="shared" ca="1" si="8"/>
        <v/>
      </c>
      <c r="M116" s="193" t="str">
        <f t="shared" ca="1" si="8"/>
        <v/>
      </c>
      <c r="N116" s="193" t="str">
        <f t="shared" ca="1" si="8"/>
        <v/>
      </c>
      <c r="O116" s="193" t="str">
        <f t="shared" ca="1" si="8"/>
        <v/>
      </c>
      <c r="P116" s="193" t="str">
        <f t="shared" ca="1" si="8"/>
        <v/>
      </c>
      <c r="Q116" s="193" t="str">
        <f t="shared" ca="1" si="8"/>
        <v/>
      </c>
      <c r="R116" s="193" t="str">
        <f t="shared" ca="1" si="8"/>
        <v/>
      </c>
      <c r="S116" s="193" t="str">
        <f t="shared" ca="1" si="8"/>
        <v/>
      </c>
      <c r="T116" s="193" t="str">
        <f t="shared" ca="1" si="8"/>
        <v/>
      </c>
      <c r="U116" s="193" t="str">
        <f t="shared" ca="1" si="8"/>
        <v/>
      </c>
      <c r="V116" s="193" t="str">
        <f t="shared" ca="1" si="8"/>
        <v/>
      </c>
      <c r="W116" s="193" t="str">
        <f t="shared" ca="1" si="8"/>
        <v/>
      </c>
      <c r="X116" s="193" t="str">
        <f t="shared" ca="1" si="8"/>
        <v/>
      </c>
    </row>
    <row r="117" spans="1:25" x14ac:dyDescent="0.2">
      <c r="C117" s="4"/>
      <c r="E117" s="193" t="s">
        <v>746</v>
      </c>
      <c r="F117" s="193" t="str">
        <f t="shared" ca="1" si="8"/>
        <v/>
      </c>
      <c r="G117" s="193" t="str">
        <f t="shared" ca="1" si="8"/>
        <v/>
      </c>
      <c r="H117" s="193" t="str">
        <f t="shared" ca="1" si="8"/>
        <v/>
      </c>
      <c r="I117" s="193" t="str">
        <f t="shared" ca="1" si="8"/>
        <v/>
      </c>
      <c r="J117" s="193" t="str">
        <f t="shared" ca="1" si="8"/>
        <v/>
      </c>
      <c r="K117" s="193" t="str">
        <f t="shared" ca="1" si="8"/>
        <v/>
      </c>
      <c r="L117" s="193" t="str">
        <f t="shared" ca="1" si="8"/>
        <v/>
      </c>
      <c r="M117" s="193" t="str">
        <f t="shared" ca="1" si="8"/>
        <v/>
      </c>
      <c r="N117" s="193" t="str">
        <f t="shared" ca="1" si="8"/>
        <v/>
      </c>
      <c r="O117" s="193" t="str">
        <f t="shared" ca="1" si="8"/>
        <v/>
      </c>
      <c r="P117" s="193" t="str">
        <f t="shared" ca="1" si="8"/>
        <v/>
      </c>
      <c r="Q117" s="193" t="str">
        <f t="shared" ca="1" si="8"/>
        <v/>
      </c>
      <c r="R117" s="193" t="str">
        <f t="shared" ca="1" si="8"/>
        <v/>
      </c>
      <c r="S117" s="193" t="str">
        <f t="shared" ca="1" si="8"/>
        <v/>
      </c>
      <c r="T117" s="193" t="str">
        <f t="shared" ca="1" si="8"/>
        <v/>
      </c>
      <c r="U117" s="193" t="str">
        <f t="shared" ca="1" si="8"/>
        <v/>
      </c>
      <c r="V117" s="193" t="str">
        <f t="shared" ca="1" si="8"/>
        <v/>
      </c>
      <c r="W117" s="193" t="str">
        <f t="shared" ca="1" si="8"/>
        <v/>
      </c>
      <c r="X117" s="193" t="str">
        <f t="shared" ca="1" si="8"/>
        <v/>
      </c>
    </row>
    <row r="118" spans="1:25" x14ac:dyDescent="0.2">
      <c r="C118" s="4"/>
      <c r="E118" s="193" t="str">
        <f t="shared" ca="1" si="10"/>
        <v/>
      </c>
      <c r="F118" s="193" t="str">
        <f t="shared" ca="1" si="8"/>
        <v/>
      </c>
      <c r="G118" s="193" t="str">
        <f t="shared" ca="1" si="8"/>
        <v/>
      </c>
      <c r="H118" s="193" t="str">
        <f t="shared" ca="1" si="8"/>
        <v/>
      </c>
      <c r="I118" s="193" t="str">
        <f t="shared" ca="1" si="8"/>
        <v/>
      </c>
      <c r="J118" s="193" t="str">
        <f t="shared" ca="1" si="8"/>
        <v/>
      </c>
      <c r="K118" s="193" t="str">
        <f t="shared" ca="1" si="8"/>
        <v/>
      </c>
      <c r="L118" s="193" t="str">
        <f t="shared" ca="1" si="8"/>
        <v/>
      </c>
      <c r="M118" s="193" t="str">
        <f t="shared" ca="1" si="8"/>
        <v/>
      </c>
      <c r="N118" s="193" t="str">
        <f t="shared" ca="1" si="8"/>
        <v/>
      </c>
      <c r="O118" s="193" t="str">
        <f t="shared" ca="1" si="8"/>
        <v/>
      </c>
      <c r="P118" s="193" t="str">
        <f t="shared" ca="1" si="8"/>
        <v/>
      </c>
      <c r="Q118" s="193" t="str">
        <f t="shared" ca="1" si="8"/>
        <v/>
      </c>
      <c r="R118" s="193" t="str">
        <f t="shared" ca="1" si="8"/>
        <v/>
      </c>
      <c r="S118" s="193" t="str">
        <f t="shared" ca="1" si="8"/>
        <v/>
      </c>
      <c r="T118" s="193" t="str">
        <f t="shared" ca="1" si="8"/>
        <v/>
      </c>
      <c r="U118" s="193" t="str">
        <f t="shared" ca="1" si="8"/>
        <v/>
      </c>
      <c r="V118" s="193" t="str">
        <f t="shared" ca="1" si="8"/>
        <v/>
      </c>
      <c r="W118" s="193" t="str">
        <f t="shared" ca="1" si="8"/>
        <v/>
      </c>
      <c r="X118" s="193" t="str">
        <f t="shared" ca="1" si="8"/>
        <v/>
      </c>
    </row>
    <row r="119" spans="1:25" x14ac:dyDescent="0.2">
      <c r="C119" s="4"/>
      <c r="E119" s="193" t="str">
        <f t="shared" ca="1" si="10"/>
        <v/>
      </c>
      <c r="F119" s="193" t="str">
        <f t="shared" ca="1" si="8"/>
        <v/>
      </c>
      <c r="G119" s="193" t="str">
        <f t="shared" ca="1" si="8"/>
        <v/>
      </c>
      <c r="H119" s="193" t="str">
        <f t="shared" ca="1" si="8"/>
        <v/>
      </c>
      <c r="I119" s="193" t="str">
        <f t="shared" ca="1" si="8"/>
        <v/>
      </c>
      <c r="J119" s="193" t="str">
        <f t="shared" ca="1" si="8"/>
        <v/>
      </c>
      <c r="K119" s="193" t="str">
        <f t="shared" ca="1" si="8"/>
        <v/>
      </c>
      <c r="L119" s="193" t="str">
        <f t="shared" ca="1" si="8"/>
        <v/>
      </c>
      <c r="M119" s="193" t="str">
        <f t="shared" ca="1" si="8"/>
        <v/>
      </c>
      <c r="N119" s="193" t="str">
        <f t="shared" ca="1" si="8"/>
        <v/>
      </c>
      <c r="O119" s="193" t="str">
        <f t="shared" ca="1" si="8"/>
        <v/>
      </c>
      <c r="P119" s="193" t="str">
        <f t="shared" ca="1" si="8"/>
        <v/>
      </c>
      <c r="Q119" s="193" t="str">
        <f t="shared" ca="1" si="8"/>
        <v/>
      </c>
      <c r="R119" s="193" t="str">
        <f t="shared" ca="1" si="8"/>
        <v/>
      </c>
      <c r="S119" s="193" t="str">
        <f t="shared" ca="1" si="8"/>
        <v/>
      </c>
      <c r="T119" s="193" t="str">
        <f t="shared" ca="1" si="8"/>
        <v/>
      </c>
      <c r="U119" s="193" t="str">
        <f t="shared" ca="1" si="8"/>
        <v/>
      </c>
      <c r="V119" s="193" t="str">
        <f t="shared" ca="1" si="8"/>
        <v/>
      </c>
      <c r="W119" s="193" t="str">
        <f t="shared" ca="1" si="8"/>
        <v/>
      </c>
      <c r="X119" s="193" t="str">
        <f t="shared" ca="1" si="8"/>
        <v/>
      </c>
    </row>
    <row r="120" spans="1:25" x14ac:dyDescent="0.2">
      <c r="C120" s="4"/>
      <c r="E120" s="193" t="str">
        <f t="shared" ca="1" si="10"/>
        <v/>
      </c>
      <c r="F120" s="193" t="str">
        <f t="shared" ca="1" si="8"/>
        <v/>
      </c>
      <c r="G120" s="193" t="str">
        <f t="shared" ca="1" si="8"/>
        <v/>
      </c>
      <c r="H120" s="193" t="str">
        <f t="shared" ca="1" si="8"/>
        <v/>
      </c>
      <c r="I120" s="193" t="str">
        <f t="shared" ca="1" si="8"/>
        <v/>
      </c>
      <c r="J120" s="193" t="str">
        <f t="shared" ca="1" si="8"/>
        <v/>
      </c>
      <c r="K120" s="193" t="str">
        <f t="shared" ca="1" si="8"/>
        <v/>
      </c>
      <c r="L120" s="193" t="str">
        <f t="shared" ca="1" si="8"/>
        <v/>
      </c>
      <c r="M120" s="193" t="str">
        <f t="shared" ca="1" si="8"/>
        <v/>
      </c>
      <c r="N120" s="193" t="str">
        <f t="shared" ca="1" si="8"/>
        <v/>
      </c>
      <c r="O120" s="193" t="str">
        <f t="shared" ca="1" si="8"/>
        <v/>
      </c>
      <c r="P120" s="193" t="str">
        <f t="shared" ca="1" si="8"/>
        <v/>
      </c>
      <c r="Q120" s="193" t="str">
        <f t="shared" ca="1" si="8"/>
        <v/>
      </c>
      <c r="R120" s="193" t="str">
        <f t="shared" ca="1" si="8"/>
        <v/>
      </c>
      <c r="S120" s="193" t="str">
        <f t="shared" ca="1" si="8"/>
        <v/>
      </c>
      <c r="T120" s="193" t="str">
        <f t="shared" ca="1" si="8"/>
        <v/>
      </c>
      <c r="U120" s="193" t="str">
        <f t="shared" ca="1" si="8"/>
        <v/>
      </c>
      <c r="V120" s="193" t="str">
        <f t="shared" ca="1" si="8"/>
        <v/>
      </c>
      <c r="W120" s="193" t="str">
        <f t="shared" ca="1" si="8"/>
        <v/>
      </c>
      <c r="X120" s="193" t="str">
        <f t="shared" ca="1" si="8"/>
        <v/>
      </c>
    </row>
    <row r="121" spans="1:25" x14ac:dyDescent="0.2">
      <c r="C121" s="4"/>
      <c r="E121" s="193" t="str">
        <f t="shared" ca="1" si="10"/>
        <v/>
      </c>
      <c r="F121" s="193" t="str">
        <f t="shared" ca="1" si="8"/>
        <v/>
      </c>
      <c r="G121" s="193" t="str">
        <f t="shared" ca="1" si="8"/>
        <v/>
      </c>
      <c r="H121" s="193" t="str">
        <f t="shared" ca="1" si="8"/>
        <v/>
      </c>
      <c r="I121" s="193" t="str">
        <f t="shared" ca="1" si="8"/>
        <v/>
      </c>
      <c r="J121" s="193" t="str">
        <f t="shared" ca="1" si="8"/>
        <v/>
      </c>
      <c r="K121" s="193" t="str">
        <f t="shared" ca="1" si="8"/>
        <v/>
      </c>
      <c r="L121" s="193" t="str">
        <f t="shared" ca="1" si="8"/>
        <v/>
      </c>
      <c r="M121" s="193" t="str">
        <f t="shared" ca="1" si="8"/>
        <v/>
      </c>
      <c r="N121" s="193" t="str">
        <f t="shared" ca="1" si="8"/>
        <v/>
      </c>
      <c r="O121" s="193" t="str">
        <f t="shared" ca="1" si="8"/>
        <v/>
      </c>
      <c r="P121" s="193" t="str">
        <f t="shared" ca="1" si="8"/>
        <v/>
      </c>
      <c r="Q121" s="193" t="str">
        <f t="shared" ca="1" si="8"/>
        <v/>
      </c>
      <c r="R121" s="193" t="str">
        <f t="shared" ca="1" si="8"/>
        <v/>
      </c>
      <c r="S121" s="193" t="str">
        <f t="shared" ca="1" si="8"/>
        <v/>
      </c>
      <c r="T121" s="193" t="str">
        <f t="shared" ca="1" si="8"/>
        <v/>
      </c>
      <c r="U121" s="193" t="str">
        <f t="shared" ca="1" si="8"/>
        <v/>
      </c>
      <c r="V121" s="193" t="str">
        <f t="shared" ca="1" si="8"/>
        <v/>
      </c>
      <c r="W121" s="193" t="str">
        <f t="shared" ca="1" si="8"/>
        <v/>
      </c>
      <c r="X121" s="193" t="str">
        <f t="shared" ca="1" si="8"/>
        <v/>
      </c>
    </row>
    <row r="122" spans="1:25" x14ac:dyDescent="0.2">
      <c r="C122" s="4"/>
      <c r="E122" s="193" t="str">
        <f t="shared" ca="1" si="10"/>
        <v/>
      </c>
      <c r="F122" s="193" t="str">
        <f t="shared" ca="1" si="8"/>
        <v/>
      </c>
      <c r="G122" s="193" t="str">
        <f t="shared" ca="1" si="8"/>
        <v/>
      </c>
      <c r="H122" s="193" t="str">
        <f t="shared" ca="1" si="8"/>
        <v/>
      </c>
      <c r="I122" s="193" t="str">
        <f t="shared" ca="1" si="8"/>
        <v/>
      </c>
      <c r="J122" s="193" t="str">
        <f t="shared" ca="1" si="8"/>
        <v/>
      </c>
      <c r="K122" s="193" t="str">
        <f t="shared" ca="1" si="8"/>
        <v/>
      </c>
      <c r="L122" s="193" t="str">
        <f t="shared" ca="1" si="8"/>
        <v/>
      </c>
      <c r="M122" s="193" t="str">
        <f t="shared" ca="1" si="8"/>
        <v/>
      </c>
      <c r="N122" s="193" t="str">
        <f t="shared" ca="1" si="8"/>
        <v/>
      </c>
      <c r="O122" s="193" t="str">
        <f t="shared" ca="1" si="8"/>
        <v/>
      </c>
      <c r="P122" s="193" t="str">
        <f t="shared" ca="1" si="8"/>
        <v/>
      </c>
      <c r="Q122" s="193" t="str">
        <f t="shared" ca="1" si="8"/>
        <v/>
      </c>
      <c r="R122" s="193" t="str">
        <f t="shared" ca="1" si="8"/>
        <v/>
      </c>
      <c r="S122" s="193" t="str">
        <f t="shared" ca="1" si="8"/>
        <v/>
      </c>
      <c r="T122" s="193" t="str">
        <f t="shared" ca="1" si="8"/>
        <v/>
      </c>
      <c r="U122" s="193" t="str">
        <f t="shared" ca="1" si="8"/>
        <v/>
      </c>
      <c r="V122" s="193" t="str">
        <f t="shared" ca="1" si="8"/>
        <v/>
      </c>
      <c r="W122" s="193" t="str">
        <f t="shared" ca="1" si="8"/>
        <v/>
      </c>
      <c r="X122" s="193" t="str">
        <f t="shared" ca="1" si="8"/>
        <v/>
      </c>
    </row>
    <row r="123" spans="1:25" x14ac:dyDescent="0.2">
      <c r="A123" s="448" t="s">
        <v>747</v>
      </c>
      <c r="B123" s="889"/>
      <c r="C123" s="4" t="str" cm="1">
        <f t="array" ref="C123">_xlfn._xlws.FILTER($D$174:$D$193,$E$174:$E$193&gt;0,"")</f>
        <v/>
      </c>
      <c r="E123" s="207"/>
      <c r="F123" s="207"/>
      <c r="G123" s="207"/>
      <c r="H123" s="207"/>
      <c r="I123" s="207"/>
      <c r="J123" s="207"/>
      <c r="K123" s="207"/>
      <c r="L123" s="207"/>
      <c r="M123" s="207"/>
      <c r="N123" s="207"/>
      <c r="O123" s="207"/>
      <c r="P123" s="207"/>
      <c r="Q123" s="207"/>
      <c r="R123" s="207"/>
      <c r="S123" s="207"/>
      <c r="T123" s="207"/>
      <c r="U123" s="207"/>
      <c r="V123" s="207"/>
      <c r="W123" s="207"/>
      <c r="X123" s="207"/>
    </row>
    <row r="124" spans="1:25" x14ac:dyDescent="0.2">
      <c r="F124" s="207"/>
      <c r="G124" s="207"/>
      <c r="H124" s="207"/>
      <c r="I124" s="207"/>
      <c r="J124" s="207"/>
      <c r="K124" s="207"/>
      <c r="L124" s="207"/>
      <c r="M124" s="207"/>
      <c r="N124" s="207"/>
      <c r="O124" s="207"/>
      <c r="P124" s="207"/>
      <c r="Q124" s="207"/>
      <c r="R124" s="207"/>
      <c r="S124" s="207"/>
      <c r="T124" s="207"/>
      <c r="U124" s="207"/>
      <c r="V124" s="207"/>
      <c r="W124" s="207"/>
      <c r="X124" s="207"/>
    </row>
    <row r="125" spans="1:25" x14ac:dyDescent="0.2">
      <c r="F125" s="207"/>
      <c r="G125" s="207"/>
      <c r="H125" s="207"/>
      <c r="I125" s="207"/>
      <c r="J125" s="207"/>
      <c r="K125" s="207"/>
      <c r="L125" s="207"/>
      <c r="M125" s="207"/>
      <c r="N125" s="207"/>
      <c r="O125" s="207"/>
      <c r="P125" s="207"/>
      <c r="Q125" s="207"/>
      <c r="R125" s="207"/>
      <c r="S125" s="207"/>
      <c r="T125" s="207"/>
      <c r="U125" s="207"/>
      <c r="V125" s="207"/>
      <c r="W125" s="207"/>
      <c r="X125" s="207"/>
    </row>
    <row r="126" spans="1:25" x14ac:dyDescent="0.2">
      <c r="E126" s="207"/>
      <c r="F126" s="207"/>
      <c r="G126" s="207"/>
      <c r="H126" s="207"/>
      <c r="I126" s="207"/>
      <c r="J126" s="207"/>
      <c r="K126" s="207"/>
      <c r="L126" s="207"/>
      <c r="M126" s="207"/>
      <c r="N126" s="207"/>
      <c r="O126" s="207"/>
      <c r="P126" s="207"/>
      <c r="Q126" s="207"/>
      <c r="R126" s="207"/>
      <c r="S126" s="207"/>
      <c r="T126" s="207"/>
      <c r="U126" s="207"/>
      <c r="V126" s="207"/>
      <c r="W126" s="207"/>
      <c r="X126" s="207"/>
    </row>
    <row r="127" spans="1:25" x14ac:dyDescent="0.2">
      <c r="E127" s="207"/>
      <c r="F127" s="207"/>
      <c r="G127" s="207"/>
      <c r="H127" s="207"/>
      <c r="I127" s="207"/>
      <c r="J127" s="207"/>
      <c r="K127" s="207"/>
      <c r="L127" s="207"/>
      <c r="M127" s="207"/>
      <c r="N127" s="207"/>
      <c r="O127" s="207"/>
      <c r="P127" s="207"/>
      <c r="Q127" s="207"/>
      <c r="R127" s="207"/>
      <c r="S127" s="207"/>
      <c r="T127" s="207"/>
      <c r="U127" s="207"/>
      <c r="V127" s="207"/>
      <c r="W127" s="207"/>
      <c r="X127" s="207"/>
    </row>
    <row r="128" spans="1:25" x14ac:dyDescent="0.2">
      <c r="E128" s="207"/>
      <c r="F128" s="207"/>
      <c r="G128" s="207"/>
      <c r="H128" s="207"/>
      <c r="I128" s="207"/>
      <c r="J128" s="207"/>
      <c r="K128" s="207"/>
      <c r="L128" s="207"/>
      <c r="M128" s="207"/>
      <c r="N128" s="207"/>
      <c r="O128" s="207"/>
      <c r="P128" s="207"/>
      <c r="Q128" s="207"/>
      <c r="R128" s="207"/>
      <c r="S128" s="207"/>
      <c r="T128" s="207"/>
      <c r="U128" s="207"/>
      <c r="V128" s="207"/>
      <c r="W128" s="207"/>
      <c r="X128" s="207"/>
    </row>
    <row r="129" spans="5:24" x14ac:dyDescent="0.2">
      <c r="E129" s="207"/>
      <c r="F129" s="207"/>
      <c r="G129" s="207"/>
      <c r="H129" s="207"/>
      <c r="I129" s="207"/>
      <c r="J129" s="207"/>
      <c r="K129" s="207"/>
      <c r="L129" s="207"/>
      <c r="M129" s="207"/>
      <c r="N129" s="207"/>
      <c r="O129" s="207"/>
      <c r="P129" s="207"/>
      <c r="Q129" s="207"/>
      <c r="R129" s="207"/>
      <c r="S129" s="207"/>
      <c r="T129" s="207"/>
      <c r="U129" s="207"/>
      <c r="V129" s="207"/>
      <c r="W129" s="207"/>
      <c r="X129" s="207"/>
    </row>
    <row r="130" spans="5:24" x14ac:dyDescent="0.2">
      <c r="E130" s="207"/>
      <c r="F130" s="207"/>
      <c r="G130" s="207"/>
      <c r="H130" s="207"/>
      <c r="I130" s="207"/>
      <c r="J130" s="207"/>
      <c r="K130" s="207"/>
      <c r="L130" s="207"/>
      <c r="M130" s="207"/>
      <c r="N130" s="207"/>
      <c r="O130" s="207"/>
      <c r="P130" s="207"/>
      <c r="Q130" s="207"/>
      <c r="R130" s="207"/>
      <c r="S130" s="207"/>
      <c r="T130" s="207"/>
      <c r="U130" s="207"/>
      <c r="V130" s="207"/>
      <c r="W130" s="207"/>
      <c r="X130" s="207"/>
    </row>
    <row r="131" spans="5:24" x14ac:dyDescent="0.2">
      <c r="E131" s="207"/>
      <c r="F131" s="207"/>
      <c r="G131" s="207"/>
      <c r="H131" s="207"/>
      <c r="I131" s="207"/>
      <c r="J131" s="207"/>
      <c r="K131" s="207"/>
      <c r="L131" s="207"/>
      <c r="M131" s="207"/>
      <c r="N131" s="207"/>
      <c r="O131" s="207"/>
      <c r="P131" s="207"/>
      <c r="Q131" s="207"/>
      <c r="R131" s="207"/>
      <c r="S131" s="207"/>
      <c r="T131" s="207"/>
      <c r="U131" s="207"/>
      <c r="V131" s="207"/>
      <c r="W131" s="207"/>
      <c r="X131" s="207"/>
    </row>
    <row r="132" spans="5:24" x14ac:dyDescent="0.2">
      <c r="E132" s="207"/>
      <c r="F132" s="207"/>
      <c r="G132" s="207"/>
      <c r="H132" s="207"/>
      <c r="I132" s="207"/>
      <c r="J132" s="207"/>
      <c r="K132" s="207"/>
      <c r="L132" s="207"/>
      <c r="M132" s="207"/>
      <c r="N132" s="207"/>
      <c r="O132" s="207"/>
      <c r="P132" s="207"/>
      <c r="Q132" s="207"/>
      <c r="R132" s="207"/>
      <c r="S132" s="207"/>
      <c r="T132" s="207"/>
      <c r="U132" s="207"/>
      <c r="V132" s="207"/>
      <c r="W132" s="207"/>
      <c r="X132" s="207"/>
    </row>
    <row r="133" spans="5:24" x14ac:dyDescent="0.2">
      <c r="E133" s="207"/>
      <c r="F133" s="207"/>
      <c r="G133" s="207"/>
      <c r="H133" s="207"/>
      <c r="I133" s="207"/>
      <c r="J133" s="207"/>
      <c r="K133" s="207"/>
      <c r="L133" s="207"/>
      <c r="M133" s="207"/>
      <c r="N133" s="207"/>
      <c r="O133" s="207"/>
      <c r="P133" s="207"/>
      <c r="Q133" s="207"/>
      <c r="R133" s="207"/>
      <c r="S133" s="207"/>
      <c r="T133" s="207"/>
      <c r="U133" s="207"/>
      <c r="V133" s="207"/>
      <c r="W133" s="207"/>
      <c r="X133" s="207"/>
    </row>
    <row r="134" spans="5:24" x14ac:dyDescent="0.2">
      <c r="E134" s="207"/>
      <c r="F134" s="207"/>
      <c r="G134" s="207"/>
      <c r="H134" s="207"/>
      <c r="I134" s="207"/>
      <c r="J134" s="207"/>
      <c r="K134" s="207"/>
      <c r="L134" s="207"/>
      <c r="M134" s="207"/>
      <c r="N134" s="207"/>
      <c r="O134" s="207"/>
      <c r="P134" s="207"/>
      <c r="Q134" s="207"/>
      <c r="R134" s="207"/>
      <c r="S134" s="207"/>
      <c r="T134" s="207"/>
      <c r="U134" s="207"/>
      <c r="V134" s="207"/>
      <c r="W134" s="207"/>
      <c r="X134" s="207"/>
    </row>
    <row r="135" spans="5:24" x14ac:dyDescent="0.2">
      <c r="E135" s="207"/>
      <c r="F135" s="207"/>
      <c r="G135" s="207"/>
      <c r="H135" s="207"/>
      <c r="I135" s="207"/>
      <c r="J135" s="207"/>
      <c r="K135" s="207"/>
      <c r="L135" s="207"/>
      <c r="M135" s="207"/>
      <c r="N135" s="207"/>
      <c r="O135" s="207"/>
      <c r="P135" s="207"/>
      <c r="Q135" s="207"/>
      <c r="R135" s="207"/>
      <c r="S135" s="207"/>
      <c r="T135" s="207"/>
      <c r="U135" s="207"/>
      <c r="V135" s="207"/>
      <c r="W135" s="207"/>
      <c r="X135" s="207"/>
    </row>
    <row r="136" spans="5:24" x14ac:dyDescent="0.2">
      <c r="E136" s="207"/>
      <c r="F136" s="207"/>
      <c r="G136" s="207"/>
      <c r="H136" s="207"/>
      <c r="I136" s="207"/>
      <c r="J136" s="207"/>
      <c r="K136" s="207"/>
      <c r="L136" s="207"/>
      <c r="M136" s="207"/>
      <c r="N136" s="207"/>
      <c r="O136" s="207"/>
      <c r="P136" s="207"/>
      <c r="Q136" s="207"/>
      <c r="R136" s="207"/>
      <c r="S136" s="207"/>
      <c r="T136" s="207"/>
      <c r="U136" s="207"/>
      <c r="V136" s="207"/>
      <c r="W136" s="207"/>
      <c r="X136" s="207"/>
    </row>
    <row r="137" spans="5:24" x14ac:dyDescent="0.2">
      <c r="E137" s="207"/>
      <c r="F137" s="207"/>
      <c r="G137" s="207"/>
      <c r="H137" s="207"/>
      <c r="I137" s="207"/>
      <c r="J137" s="207"/>
      <c r="K137" s="207"/>
      <c r="L137" s="207"/>
      <c r="M137" s="207"/>
      <c r="N137" s="207"/>
      <c r="O137" s="207"/>
      <c r="P137" s="207"/>
      <c r="Q137" s="207"/>
      <c r="R137" s="207"/>
      <c r="S137" s="207"/>
      <c r="T137" s="207"/>
      <c r="U137" s="207"/>
      <c r="V137" s="207"/>
      <c r="W137" s="207"/>
      <c r="X137" s="207"/>
    </row>
    <row r="138" spans="5:24" x14ac:dyDescent="0.2">
      <c r="E138" s="207"/>
      <c r="F138" s="207"/>
      <c r="G138" s="207"/>
      <c r="H138" s="207"/>
      <c r="I138" s="207"/>
      <c r="J138" s="207"/>
      <c r="K138" s="207"/>
      <c r="L138" s="207"/>
      <c r="M138" s="207"/>
      <c r="N138" s="207"/>
      <c r="O138" s="207"/>
      <c r="P138" s="207"/>
      <c r="Q138" s="207"/>
      <c r="R138" s="207"/>
      <c r="S138" s="207"/>
      <c r="T138" s="207"/>
      <c r="U138" s="207"/>
      <c r="V138" s="207"/>
      <c r="W138" s="207"/>
      <c r="X138" s="207"/>
    </row>
    <row r="139" spans="5:24" x14ac:dyDescent="0.2">
      <c r="E139" s="207"/>
      <c r="F139" s="207"/>
      <c r="G139" s="207"/>
      <c r="H139" s="207"/>
      <c r="I139" s="207"/>
      <c r="J139" s="207"/>
      <c r="K139" s="207"/>
      <c r="L139" s="207"/>
      <c r="M139" s="207"/>
      <c r="N139" s="207"/>
      <c r="O139" s="207"/>
      <c r="P139" s="207"/>
      <c r="Q139" s="207"/>
      <c r="R139" s="207"/>
      <c r="S139" s="207"/>
      <c r="T139" s="207"/>
      <c r="U139" s="207"/>
      <c r="V139" s="207"/>
      <c r="W139" s="207"/>
      <c r="X139" s="207"/>
    </row>
    <row r="140" spans="5:24" x14ac:dyDescent="0.2">
      <c r="E140" s="207"/>
      <c r="F140" s="207"/>
      <c r="G140" s="207"/>
      <c r="H140" s="207"/>
      <c r="I140" s="207"/>
      <c r="J140" s="207"/>
      <c r="K140" s="207"/>
      <c r="L140" s="207"/>
      <c r="M140" s="207"/>
      <c r="N140" s="207"/>
      <c r="O140" s="207"/>
      <c r="P140" s="207"/>
      <c r="Q140" s="207"/>
      <c r="R140" s="207"/>
      <c r="S140" s="207"/>
      <c r="T140" s="207"/>
      <c r="U140" s="207"/>
      <c r="V140" s="207"/>
      <c r="W140" s="207"/>
      <c r="X140" s="207"/>
    </row>
    <row r="141" spans="5:24" x14ac:dyDescent="0.2">
      <c r="E141" s="207"/>
      <c r="F141" s="207"/>
      <c r="G141" s="207"/>
      <c r="H141" s="207"/>
      <c r="I141" s="207"/>
      <c r="J141" s="207"/>
      <c r="K141" s="207"/>
      <c r="L141" s="207"/>
      <c r="M141" s="207"/>
      <c r="N141" s="207"/>
      <c r="O141" s="207"/>
      <c r="P141" s="207"/>
      <c r="Q141" s="207"/>
      <c r="R141" s="207"/>
      <c r="S141" s="207"/>
      <c r="T141" s="207"/>
      <c r="U141" s="207"/>
      <c r="V141" s="207"/>
      <c r="W141" s="207"/>
      <c r="X141" s="207"/>
    </row>
    <row r="142" spans="5:24" x14ac:dyDescent="0.2">
      <c r="E142" s="207"/>
      <c r="F142" s="207"/>
      <c r="G142" s="207"/>
      <c r="H142" s="207"/>
      <c r="I142" s="207"/>
      <c r="J142" s="207"/>
      <c r="K142" s="207"/>
      <c r="L142" s="207"/>
      <c r="M142" s="207"/>
      <c r="N142" s="207"/>
      <c r="O142" s="207"/>
      <c r="P142" s="207"/>
      <c r="Q142" s="207"/>
      <c r="R142" s="207"/>
      <c r="S142" s="207"/>
      <c r="T142" s="207"/>
      <c r="U142" s="207"/>
      <c r="V142" s="207"/>
      <c r="W142" s="207"/>
      <c r="X142" s="207"/>
    </row>
    <row r="143" spans="5:24" x14ac:dyDescent="0.2">
      <c r="E143" s="207"/>
    </row>
    <row r="150" spans="3:10" x14ac:dyDescent="0.2">
      <c r="C150" s="1" t="s">
        <v>743</v>
      </c>
    </row>
    <row r="151" spans="3:10" x14ac:dyDescent="0.2">
      <c r="C151" s="1" t="s">
        <v>711</v>
      </c>
      <c r="D151" s="1" t="s">
        <v>710</v>
      </c>
      <c r="E151" s="1" t="s">
        <v>709</v>
      </c>
      <c r="F151" s="1" t="s">
        <v>708</v>
      </c>
      <c r="G151" s="1" t="s">
        <v>707</v>
      </c>
      <c r="H151" s="1" t="s">
        <v>706</v>
      </c>
      <c r="I151" s="1" t="s">
        <v>705</v>
      </c>
      <c r="J151" s="1" t="s">
        <v>744</v>
      </c>
    </row>
    <row r="152" spans="3:10" x14ac:dyDescent="0.2">
      <c r="C152" s="1">
        <v>1</v>
      </c>
      <c r="D152" s="1" t="s">
        <v>721</v>
      </c>
      <c r="E152" s="1" t="s">
        <v>733</v>
      </c>
      <c r="F152" s="1">
        <v>80</v>
      </c>
      <c r="G152" s="1" t="s">
        <v>712</v>
      </c>
      <c r="H152" s="1" t="s">
        <v>730</v>
      </c>
      <c r="I152" s="1">
        <f>INDEX('1 Spec. - 1. Lägsta pris'!$B$46:$N$64,MATCH(Admin!C152,'1 Spec. - 1. Lägsta pris'!$B$46:$B$64,0),13)</f>
        <v>0</v>
      </c>
      <c r="J152" s="1" t="str">
        <f>C152&amp;". "&amp;D152&amp;" "&amp;E152&amp;", "&amp;F152&amp;" gr/m2, "&amp;H152</f>
        <v>1. Vitt kopieringspapper A4, 80 gr/m2, Ohålat</v>
      </c>
    </row>
    <row r="153" spans="3:10" x14ac:dyDescent="0.2">
      <c r="C153" s="1">
        <v>2</v>
      </c>
      <c r="D153" s="1" t="s">
        <v>721</v>
      </c>
      <c r="E153" s="1" t="s">
        <v>733</v>
      </c>
      <c r="F153" s="1">
        <v>80</v>
      </c>
      <c r="G153" s="1" t="s">
        <v>712</v>
      </c>
      <c r="H153" s="1" t="s">
        <v>731</v>
      </c>
      <c r="I153" s="1">
        <f>INDEX('1 Spec. - 1. Lägsta pris'!$B$46:$N$64,MATCH(Admin!C153,'1 Spec. - 1. Lägsta pris'!$B$46:$B$64,0),13)</f>
        <v>0</v>
      </c>
      <c r="J153" s="1" t="str">
        <f t="shared" ref="J153:J170" si="11">C153&amp;". "&amp;D153&amp;" "&amp;E153&amp;", "&amp;F153&amp;" gr/m2, "&amp;H153</f>
        <v>2. Vitt kopieringspapper A4, 80 gr/m2, Hålat</v>
      </c>
    </row>
    <row r="154" spans="3:10" x14ac:dyDescent="0.2">
      <c r="C154" s="1">
        <v>3</v>
      </c>
      <c r="D154" s="1" t="s">
        <v>722</v>
      </c>
      <c r="E154" s="1" t="s">
        <v>733</v>
      </c>
      <c r="F154" s="1">
        <v>80</v>
      </c>
      <c r="G154" s="1" t="s">
        <v>713</v>
      </c>
      <c r="H154" s="1" t="s">
        <v>730</v>
      </c>
      <c r="I154" s="1">
        <f>INDEX('1 Spec. - 1. Lägsta pris'!$B$46:$N$64,MATCH(Admin!C154,'1 Spec. - 1. Lägsta pris'!$B$46:$B$64,0),13)</f>
        <v>0</v>
      </c>
      <c r="J154" s="1" t="str">
        <f t="shared" si="11"/>
        <v>3. Vitt kopieringspapper - storpack A4, 80 gr/m2, Ohålat</v>
      </c>
    </row>
    <row r="155" spans="3:10" x14ac:dyDescent="0.2">
      <c r="C155" s="1">
        <v>4</v>
      </c>
      <c r="D155" s="1" t="s">
        <v>722</v>
      </c>
      <c r="E155" s="1" t="s">
        <v>733</v>
      </c>
      <c r="F155" s="1">
        <v>80</v>
      </c>
      <c r="G155" s="1" t="s">
        <v>713</v>
      </c>
      <c r="H155" s="1" t="s">
        <v>731</v>
      </c>
      <c r="I155" s="1">
        <f>INDEX('1 Spec. - 1. Lägsta pris'!$B$46:$N$64,MATCH(Admin!C155,'1 Spec. - 1. Lägsta pris'!$B$46:$B$64,0),13)</f>
        <v>0</v>
      </c>
      <c r="J155" s="1" t="str">
        <f t="shared" si="11"/>
        <v>4. Vitt kopieringspapper - storpack A4, 80 gr/m2, Hålat</v>
      </c>
    </row>
    <row r="156" spans="3:10" x14ac:dyDescent="0.2">
      <c r="C156" s="1">
        <v>5</v>
      </c>
      <c r="D156" s="1" t="s">
        <v>721</v>
      </c>
      <c r="E156" s="1" t="s">
        <v>733</v>
      </c>
      <c r="F156" s="1">
        <v>90</v>
      </c>
      <c r="G156" s="1" t="s">
        <v>712</v>
      </c>
      <c r="H156" s="1" t="s">
        <v>730</v>
      </c>
      <c r="I156" s="1">
        <f>INDEX('1 Spec. - 1. Lägsta pris'!$B$46:$N$64,MATCH(Admin!C156,'1 Spec. - 1. Lägsta pris'!$B$46:$B$64,0),13)</f>
        <v>0</v>
      </c>
      <c r="J156" s="1" t="str">
        <f t="shared" si="11"/>
        <v>5. Vitt kopieringspapper A4, 90 gr/m2, Ohålat</v>
      </c>
    </row>
    <row r="157" spans="3:10" x14ac:dyDescent="0.2">
      <c r="C157" s="1">
        <v>6</v>
      </c>
      <c r="D157" s="1" t="s">
        <v>721</v>
      </c>
      <c r="E157" s="1" t="s">
        <v>734</v>
      </c>
      <c r="F157" s="1">
        <v>80</v>
      </c>
      <c r="G157" s="1" t="s">
        <v>712</v>
      </c>
      <c r="H157" s="1" t="s">
        <v>730</v>
      </c>
      <c r="I157" s="1">
        <f>INDEX('1 Spec. - 1. Lägsta pris'!$B$46:$N$64,MATCH(Admin!C157,'1 Spec. - 1. Lägsta pris'!$B$46:$B$64,0),13)</f>
        <v>0</v>
      </c>
      <c r="J157" s="1" t="str">
        <f t="shared" si="11"/>
        <v>6. Vitt kopieringspapper A3, 80 gr/m2, Ohålat</v>
      </c>
    </row>
    <row r="158" spans="3:10" x14ac:dyDescent="0.2">
      <c r="C158" s="1">
        <v>7</v>
      </c>
      <c r="D158" s="1" t="s">
        <v>721</v>
      </c>
      <c r="E158" s="1" t="s">
        <v>734</v>
      </c>
      <c r="F158" s="1">
        <v>90</v>
      </c>
      <c r="G158" s="1" t="s">
        <v>712</v>
      </c>
      <c r="H158" s="1" t="s">
        <v>730</v>
      </c>
      <c r="I158" s="1">
        <f>INDEX('1 Spec. - 1. Lägsta pris'!$B$46:$N$64,MATCH(Admin!C158,'1 Spec. - 1. Lägsta pris'!$B$46:$B$64,0),13)</f>
        <v>0</v>
      </c>
      <c r="J158" s="1" t="str">
        <f t="shared" si="11"/>
        <v>7. Vitt kopieringspapper A3, 90 gr/m2, Ohålat</v>
      </c>
    </row>
    <row r="159" spans="3:10" x14ac:dyDescent="0.2">
      <c r="C159" s="1">
        <v>8</v>
      </c>
      <c r="D159" s="1" t="s">
        <v>723</v>
      </c>
      <c r="E159" s="1" t="s">
        <v>733</v>
      </c>
      <c r="F159" s="1">
        <v>90</v>
      </c>
      <c r="G159" s="1" t="s">
        <v>714</v>
      </c>
      <c r="H159" s="1" t="s">
        <v>730</v>
      </c>
      <c r="I159" s="1">
        <f>INDEX('1 Spec. - 1. Lägsta pris'!$B$46:$N$64,MATCH(Admin!C159,'1 Spec. - 1. Lägsta pris'!$B$46:$B$64,0),13)</f>
        <v>0</v>
      </c>
      <c r="J159" s="1" t="str">
        <f t="shared" si="11"/>
        <v>8. Papper för fyrfärgskopiering A4, 90 gr/m2, Ohålat</v>
      </c>
    </row>
    <row r="160" spans="3:10" x14ac:dyDescent="0.2">
      <c r="C160" s="1">
        <v>9</v>
      </c>
      <c r="D160" s="1" t="s">
        <v>724</v>
      </c>
      <c r="E160" s="1" t="s">
        <v>733</v>
      </c>
      <c r="F160" s="1">
        <v>80</v>
      </c>
      <c r="G160" s="1" t="s">
        <v>715</v>
      </c>
      <c r="H160" s="1" t="s">
        <v>730</v>
      </c>
      <c r="I160" s="1">
        <f>INDEX('1 Spec. - 1. Lägsta pris'!$B$46:$N$64,MATCH(Admin!C160,'1 Spec. - 1. Lägsta pris'!$B$46:$B$64,0),13)</f>
        <v>0</v>
      </c>
      <c r="J160" s="1" t="str">
        <f t="shared" si="11"/>
        <v>9. Färgat papper, gul nyans A4, 80 gr/m2, Ohålat</v>
      </c>
    </row>
    <row r="161" spans="3:10" x14ac:dyDescent="0.2">
      <c r="C161" s="1">
        <v>10</v>
      </c>
      <c r="D161" s="1" t="s">
        <v>725</v>
      </c>
      <c r="E161" s="1" t="s">
        <v>733</v>
      </c>
      <c r="F161" s="1">
        <v>80</v>
      </c>
      <c r="G161" s="1" t="s">
        <v>716</v>
      </c>
      <c r="H161" s="1" t="s">
        <v>732</v>
      </c>
      <c r="I161" s="1">
        <f>INDEX('1 Spec. - 1. Lägsta pris'!$B$46:$N$64,MATCH(Admin!C161,'1 Spec. - 1. Lägsta pris'!$B$46:$B$64,0),13)</f>
        <v>0</v>
      </c>
      <c r="J161" s="1" t="str">
        <f t="shared" si="11"/>
        <v xml:space="preserve">10. Färgat papper, blå nyans A4, 80 gr/m2, Ohålat </v>
      </c>
    </row>
    <row r="162" spans="3:10" x14ac:dyDescent="0.2">
      <c r="C162" s="1">
        <v>11</v>
      </c>
      <c r="D162" s="1" t="s">
        <v>726</v>
      </c>
      <c r="E162" s="1" t="s">
        <v>733</v>
      </c>
      <c r="F162" s="1">
        <v>80</v>
      </c>
      <c r="G162" s="1" t="s">
        <v>717</v>
      </c>
      <c r="H162" s="1" t="s">
        <v>730</v>
      </c>
      <c r="I162" s="1">
        <f>INDEX('1 Spec. - 1. Lägsta pris'!$B$46:$N$64,MATCH(Admin!C162,'1 Spec. - 1. Lägsta pris'!$B$46:$B$64,0),13)</f>
        <v>0</v>
      </c>
      <c r="J162" s="1" t="str">
        <f t="shared" si="11"/>
        <v>11. Färgat papper, grön nyans A4, 80 gr/m2, Ohålat</v>
      </c>
    </row>
    <row r="163" spans="3:10" x14ac:dyDescent="0.2">
      <c r="C163" s="1">
        <v>12</v>
      </c>
      <c r="D163" s="1" t="s">
        <v>727</v>
      </c>
      <c r="E163" s="1" t="s">
        <v>733</v>
      </c>
      <c r="F163" s="1">
        <v>80</v>
      </c>
      <c r="G163" s="1" t="s">
        <v>718</v>
      </c>
      <c r="H163" s="1" t="s">
        <v>730</v>
      </c>
      <c r="I163" s="1">
        <f>INDEX('1 Spec. - 1. Lägsta pris'!$B$46:$N$64,MATCH(Admin!C163,'1 Spec. - 1. Lägsta pris'!$B$46:$B$64,0),13)</f>
        <v>0</v>
      </c>
      <c r="J163" s="1" t="str">
        <f t="shared" si="11"/>
        <v>12. Färgat papper, rosa nyans A4, 80 gr/m2, Ohålat</v>
      </c>
    </row>
    <row r="164" spans="3:10" x14ac:dyDescent="0.2">
      <c r="C164" s="1">
        <v>13</v>
      </c>
      <c r="D164" s="1" t="s">
        <v>728</v>
      </c>
      <c r="E164" s="1" t="s">
        <v>733</v>
      </c>
      <c r="F164" s="1">
        <v>80</v>
      </c>
      <c r="G164" s="1" t="s">
        <v>719</v>
      </c>
      <c r="H164" s="1" t="s">
        <v>730</v>
      </c>
      <c r="I164" s="1">
        <f>INDEX('1 Spec. - 1. Lägsta pris'!$B$46:$N$64,MATCH(Admin!C164,'1 Spec. - 1. Lägsta pris'!$B$46:$B$64,0),13)</f>
        <v>0</v>
      </c>
      <c r="J164" s="1" t="str">
        <f t="shared" si="11"/>
        <v>13. Färgat papper, röd nyans A4, 80 gr/m2, Ohålat</v>
      </c>
    </row>
    <row r="165" spans="3:10" x14ac:dyDescent="0.2">
      <c r="C165" s="1">
        <v>14</v>
      </c>
      <c r="D165" s="1" t="s">
        <v>724</v>
      </c>
      <c r="E165" s="1" t="s">
        <v>734</v>
      </c>
      <c r="F165" s="1">
        <v>80</v>
      </c>
      <c r="G165" s="1" t="s">
        <v>715</v>
      </c>
      <c r="H165" s="1" t="s">
        <v>730</v>
      </c>
      <c r="I165" s="1">
        <f>INDEX('1 Spec. - 1. Lägsta pris'!$B$46:$N$64,MATCH(Admin!C165,'1 Spec. - 1. Lägsta pris'!$B$46:$B$64,0),13)</f>
        <v>0</v>
      </c>
      <c r="J165" s="1" t="str">
        <f t="shared" si="11"/>
        <v>14. Färgat papper, gul nyans A3, 80 gr/m2, Ohålat</v>
      </c>
    </row>
    <row r="166" spans="3:10" x14ac:dyDescent="0.2">
      <c r="C166" s="1">
        <v>15</v>
      </c>
      <c r="D166" s="1" t="s">
        <v>725</v>
      </c>
      <c r="E166" s="1" t="s">
        <v>734</v>
      </c>
      <c r="F166" s="1">
        <v>80</v>
      </c>
      <c r="G166" s="1" t="s">
        <v>716</v>
      </c>
      <c r="H166" s="1" t="s">
        <v>732</v>
      </c>
      <c r="I166" s="1">
        <f>INDEX('1 Spec. - 1. Lägsta pris'!$B$46:$N$64,MATCH(Admin!C166,'1 Spec. - 1. Lägsta pris'!$B$46:$B$64,0),13)</f>
        <v>0</v>
      </c>
      <c r="J166" s="1" t="str">
        <f t="shared" si="11"/>
        <v xml:space="preserve">15. Färgat papper, blå nyans A3, 80 gr/m2, Ohålat </v>
      </c>
    </row>
    <row r="167" spans="3:10" x14ac:dyDescent="0.2">
      <c r="C167" s="1">
        <v>16</v>
      </c>
      <c r="D167" s="1" t="s">
        <v>726</v>
      </c>
      <c r="E167" s="1" t="s">
        <v>734</v>
      </c>
      <c r="F167" s="1">
        <v>80</v>
      </c>
      <c r="G167" s="1" t="s">
        <v>717</v>
      </c>
      <c r="H167" s="1" t="s">
        <v>730</v>
      </c>
      <c r="I167" s="1">
        <f>INDEX('1 Spec. - 1. Lägsta pris'!$B$46:$N$64,MATCH(Admin!C167,'1 Spec. - 1. Lägsta pris'!$B$46:$B$64,0),13)</f>
        <v>0</v>
      </c>
      <c r="J167" s="1" t="str">
        <f t="shared" si="11"/>
        <v>16. Färgat papper, grön nyans A3, 80 gr/m2, Ohålat</v>
      </c>
    </row>
    <row r="168" spans="3:10" x14ac:dyDescent="0.2">
      <c r="C168" s="1">
        <v>17</v>
      </c>
      <c r="D168" s="1" t="s">
        <v>728</v>
      </c>
      <c r="E168" s="1" t="s">
        <v>734</v>
      </c>
      <c r="F168" s="1">
        <v>80</v>
      </c>
      <c r="G168" s="1" t="s">
        <v>719</v>
      </c>
      <c r="H168" s="1" t="s">
        <v>730</v>
      </c>
      <c r="I168" s="1">
        <f>INDEX('1 Spec. - 1. Lägsta pris'!$B$46:$N$64,MATCH(Admin!C168,'1 Spec. - 1. Lägsta pris'!$B$46:$B$64,0),13)</f>
        <v>0</v>
      </c>
      <c r="J168" s="1" t="str">
        <f t="shared" si="11"/>
        <v>17. Färgat papper, röd nyans A3, 80 gr/m2, Ohålat</v>
      </c>
    </row>
    <row r="169" spans="3:10" x14ac:dyDescent="0.2">
      <c r="C169" s="1">
        <v>18</v>
      </c>
      <c r="D169" s="1" t="s">
        <v>729</v>
      </c>
      <c r="E169" s="1" t="s">
        <v>733</v>
      </c>
      <c r="F169" s="1">
        <v>80</v>
      </c>
      <c r="G169" s="1" t="s">
        <v>720</v>
      </c>
      <c r="H169" s="1" t="s">
        <v>730</v>
      </c>
      <c r="I169" s="1">
        <f>INDEX('1 Spec. - 1. Lägsta pris'!$B$46:$N$64,MATCH(Admin!C169,'1 Spec. - 1. Lägsta pris'!$B$46:$B$64,0),13)</f>
        <v>0</v>
      </c>
      <c r="J169" s="1" t="str">
        <f t="shared" si="11"/>
        <v>18. Arkivbeständigt papper A4, 80 gr/m2, Ohålat</v>
      </c>
    </row>
    <row r="170" spans="3:10" x14ac:dyDescent="0.2">
      <c r="C170" s="1">
        <v>19</v>
      </c>
      <c r="D170" s="1" t="s">
        <v>729</v>
      </c>
      <c r="E170" s="1" t="s">
        <v>733</v>
      </c>
      <c r="F170" s="1">
        <v>100</v>
      </c>
      <c r="G170" s="1" t="s">
        <v>720</v>
      </c>
      <c r="H170" s="1" t="s">
        <v>730</v>
      </c>
      <c r="I170" s="1">
        <f>INDEX('1 Spec. - 1. Lägsta pris'!$B$46:$N$64,MATCH(Admin!C170,'1 Spec. - 1. Lägsta pris'!$B$46:$B$64,0),13)</f>
        <v>0</v>
      </c>
      <c r="J170" s="1" t="str">
        <f t="shared" si="11"/>
        <v>19. Arkivbeständigt papper A4, 100 gr/m2, Ohålat</v>
      </c>
    </row>
    <row r="172" spans="3:10" x14ac:dyDescent="0.2">
      <c r="C172" s="1" t="s">
        <v>749</v>
      </c>
    </row>
    <row r="173" spans="3:10" x14ac:dyDescent="0.2">
      <c r="C173" s="1" t="s">
        <v>711</v>
      </c>
      <c r="D173" s="1" t="s">
        <v>750</v>
      </c>
      <c r="E173" s="1" t="s">
        <v>739</v>
      </c>
    </row>
    <row r="174" spans="3:10" x14ac:dyDescent="0.2">
      <c r="C174" s="1">
        <v>20</v>
      </c>
      <c r="D174" s="1">
        <f>INDEX('1 Spec. - 1. Lägsta pris'!$B$69:$N$88,MATCH(Admin!C174,'1 Spec. - 1. Lägsta pris'!$B$69:$B$88,0),2)</f>
        <v>0</v>
      </c>
      <c r="E174" s="1">
        <f>INDEX('1 Spec. - 1. Lägsta pris'!$B$69:$N$88,MATCH(Admin!C174,'1 Spec. - 1. Lägsta pris'!$B$69:$B$88,0),13)</f>
        <v>0</v>
      </c>
    </row>
    <row r="175" spans="3:10" x14ac:dyDescent="0.2">
      <c r="C175" s="1">
        <v>21</v>
      </c>
      <c r="D175" s="1">
        <f>INDEX('1 Spec. - 1. Lägsta pris'!$B$69:$N$88,MATCH(Admin!C175,'1 Spec. - 1. Lägsta pris'!$B$69:$B$88,0),2)</f>
        <v>0</v>
      </c>
      <c r="E175" s="1">
        <f>INDEX('1 Spec. - 1. Lägsta pris'!$B$69:$N$88,MATCH(Admin!C175,'1 Spec. - 1. Lägsta pris'!$B$69:$B$88,0),13)</f>
        <v>0</v>
      </c>
    </row>
    <row r="176" spans="3:10" x14ac:dyDescent="0.2">
      <c r="C176" s="1">
        <v>22</v>
      </c>
      <c r="D176" s="1">
        <f>INDEX('1 Spec. - 1. Lägsta pris'!$B$69:$N$88,MATCH(Admin!C176,'1 Spec. - 1. Lägsta pris'!$B$69:$B$88,0),2)</f>
        <v>0</v>
      </c>
      <c r="E176" s="1">
        <f>INDEX('1 Spec. - 1. Lägsta pris'!$B$69:$N$88,MATCH(Admin!C176,'1 Spec. - 1. Lägsta pris'!$B$69:$B$88,0),13)</f>
        <v>0</v>
      </c>
    </row>
    <row r="177" spans="3:5" x14ac:dyDescent="0.2">
      <c r="C177" s="1">
        <v>23</v>
      </c>
      <c r="D177" s="1">
        <f>INDEX('1 Spec. - 1. Lägsta pris'!$B$69:$N$88,MATCH(Admin!C177,'1 Spec. - 1. Lägsta pris'!$B$69:$B$88,0),2)</f>
        <v>0</v>
      </c>
      <c r="E177" s="1">
        <f>INDEX('1 Spec. - 1. Lägsta pris'!$B$69:$N$88,MATCH(Admin!C177,'1 Spec. - 1. Lägsta pris'!$B$69:$B$88,0),13)</f>
        <v>0</v>
      </c>
    </row>
    <row r="178" spans="3:5" x14ac:dyDescent="0.2">
      <c r="C178" s="1">
        <v>24</v>
      </c>
      <c r="D178" s="1">
        <f>INDEX('1 Spec. - 1. Lägsta pris'!$B$69:$N$88,MATCH(Admin!C178,'1 Spec. - 1. Lägsta pris'!$B$69:$B$88,0),2)</f>
        <v>0</v>
      </c>
      <c r="E178" s="1">
        <f>INDEX('1 Spec. - 1. Lägsta pris'!$B$69:$N$88,MATCH(Admin!C178,'1 Spec. - 1. Lägsta pris'!$B$69:$B$88,0),13)</f>
        <v>0</v>
      </c>
    </row>
    <row r="179" spans="3:5" x14ac:dyDescent="0.2">
      <c r="C179" s="1">
        <v>25</v>
      </c>
      <c r="D179" s="1">
        <f>INDEX('1 Spec. - 1. Lägsta pris'!$B$69:$N$88,MATCH(Admin!C179,'1 Spec. - 1. Lägsta pris'!$B$69:$B$88,0),2)</f>
        <v>0</v>
      </c>
      <c r="E179" s="1">
        <f>INDEX('1 Spec. - 1. Lägsta pris'!$B$69:$N$88,MATCH(Admin!C179,'1 Spec. - 1. Lägsta pris'!$B$69:$B$88,0),13)</f>
        <v>0</v>
      </c>
    </row>
    <row r="180" spans="3:5" x14ac:dyDescent="0.2">
      <c r="C180" s="1">
        <v>26</v>
      </c>
      <c r="D180" s="1">
        <f>INDEX('1 Spec. - 1. Lägsta pris'!$B$69:$N$88,MATCH(Admin!C180,'1 Spec. - 1. Lägsta pris'!$B$69:$B$88,0),2)</f>
        <v>0</v>
      </c>
      <c r="E180" s="1">
        <f>INDEX('1 Spec. - 1. Lägsta pris'!$B$69:$N$88,MATCH(Admin!C180,'1 Spec. - 1. Lägsta pris'!$B$69:$B$88,0),13)</f>
        <v>0</v>
      </c>
    </row>
    <row r="181" spans="3:5" x14ac:dyDescent="0.2">
      <c r="C181" s="1">
        <v>27</v>
      </c>
      <c r="D181" s="1">
        <f>INDEX('1 Spec. - 1. Lägsta pris'!$B$69:$N$88,MATCH(Admin!C181,'1 Spec. - 1. Lägsta pris'!$B$69:$B$88,0),2)</f>
        <v>0</v>
      </c>
      <c r="E181" s="1">
        <f>INDEX('1 Spec. - 1. Lägsta pris'!$B$69:$N$88,MATCH(Admin!C181,'1 Spec. - 1. Lägsta pris'!$B$69:$B$88,0),13)</f>
        <v>0</v>
      </c>
    </row>
    <row r="182" spans="3:5" x14ac:dyDescent="0.2">
      <c r="C182" s="1">
        <v>28</v>
      </c>
      <c r="D182" s="1">
        <f>INDEX('1 Spec. - 1. Lägsta pris'!$B$69:$N$88,MATCH(Admin!C182,'1 Spec. - 1. Lägsta pris'!$B$69:$B$88,0),2)</f>
        <v>0</v>
      </c>
      <c r="E182" s="1">
        <f>INDEX('1 Spec. - 1. Lägsta pris'!$B$69:$N$88,MATCH(Admin!C182,'1 Spec. - 1. Lägsta pris'!$B$69:$B$88,0),13)</f>
        <v>0</v>
      </c>
    </row>
    <row r="183" spans="3:5" x14ac:dyDescent="0.2">
      <c r="C183" s="1">
        <v>29</v>
      </c>
      <c r="D183" s="1">
        <f>INDEX('1 Spec. - 1. Lägsta pris'!$B$69:$N$88,MATCH(Admin!C183,'1 Spec. - 1. Lägsta pris'!$B$69:$B$88,0),2)</f>
        <v>0</v>
      </c>
      <c r="E183" s="1">
        <f>INDEX('1 Spec. - 1. Lägsta pris'!$B$69:$N$88,MATCH(Admin!C183,'1 Spec. - 1. Lägsta pris'!$B$69:$B$88,0),13)</f>
        <v>0</v>
      </c>
    </row>
    <row r="184" spans="3:5" x14ac:dyDescent="0.2">
      <c r="C184" s="1">
        <v>30</v>
      </c>
      <c r="D184" s="1">
        <f>INDEX('1 Spec. - 1. Lägsta pris'!$B$69:$N$88,MATCH(Admin!C184,'1 Spec. - 1. Lägsta pris'!$B$69:$B$88,0),2)</f>
        <v>0</v>
      </c>
      <c r="E184" s="1">
        <f>INDEX('1 Spec. - 1. Lägsta pris'!$B$69:$N$88,MATCH(Admin!C184,'1 Spec. - 1. Lägsta pris'!$B$69:$B$88,0),13)</f>
        <v>0</v>
      </c>
    </row>
    <row r="185" spans="3:5" x14ac:dyDescent="0.2">
      <c r="C185" s="1">
        <v>31</v>
      </c>
      <c r="D185" s="1">
        <f>INDEX('1 Spec. - 1. Lägsta pris'!$B$69:$N$88,MATCH(Admin!C185,'1 Spec. - 1. Lägsta pris'!$B$69:$B$88,0),2)</f>
        <v>0</v>
      </c>
      <c r="E185" s="1">
        <f>INDEX('1 Spec. - 1. Lägsta pris'!$B$69:$N$88,MATCH(Admin!C185,'1 Spec. - 1. Lägsta pris'!$B$69:$B$88,0),13)</f>
        <v>0</v>
      </c>
    </row>
    <row r="186" spans="3:5" x14ac:dyDescent="0.2">
      <c r="C186" s="1">
        <v>32</v>
      </c>
      <c r="D186" s="1">
        <f>INDEX('1 Spec. - 1. Lägsta pris'!$B$69:$N$88,MATCH(Admin!C186,'1 Spec. - 1. Lägsta pris'!$B$69:$B$88,0),2)</f>
        <v>0</v>
      </c>
      <c r="E186" s="1">
        <f>INDEX('1 Spec. - 1. Lägsta pris'!$B$69:$N$88,MATCH(Admin!C186,'1 Spec. - 1. Lägsta pris'!$B$69:$B$88,0),13)</f>
        <v>0</v>
      </c>
    </row>
    <row r="187" spans="3:5" x14ac:dyDescent="0.2">
      <c r="C187" s="1">
        <v>33</v>
      </c>
      <c r="D187" s="1">
        <f>INDEX('1 Spec. - 1. Lägsta pris'!$B$69:$N$88,MATCH(Admin!C187,'1 Spec. - 1. Lägsta pris'!$B$69:$B$88,0),2)</f>
        <v>0</v>
      </c>
      <c r="E187" s="1">
        <f>INDEX('1 Spec. - 1. Lägsta pris'!$B$69:$N$88,MATCH(Admin!C187,'1 Spec. - 1. Lägsta pris'!$B$69:$B$88,0),13)</f>
        <v>0</v>
      </c>
    </row>
    <row r="188" spans="3:5" x14ac:dyDescent="0.2">
      <c r="C188" s="1">
        <v>34</v>
      </c>
      <c r="D188" s="1">
        <f>INDEX('1 Spec. - 1. Lägsta pris'!$B$69:$N$88,MATCH(Admin!C188,'1 Spec. - 1. Lägsta pris'!$B$69:$B$88,0),2)</f>
        <v>0</v>
      </c>
      <c r="E188" s="1">
        <f>INDEX('1 Spec. - 1. Lägsta pris'!$B$69:$N$88,MATCH(Admin!C188,'1 Spec. - 1. Lägsta pris'!$B$69:$B$88,0),13)</f>
        <v>0</v>
      </c>
    </row>
    <row r="189" spans="3:5" x14ac:dyDescent="0.2">
      <c r="C189" s="1">
        <v>35</v>
      </c>
      <c r="D189" s="1">
        <f>INDEX('1 Spec. - 1. Lägsta pris'!$B$69:$N$88,MATCH(Admin!C189,'1 Spec. - 1. Lägsta pris'!$B$69:$B$88,0),2)</f>
        <v>0</v>
      </c>
      <c r="E189" s="1">
        <f>INDEX('1 Spec. - 1. Lägsta pris'!$B$69:$N$88,MATCH(Admin!C189,'1 Spec. - 1. Lägsta pris'!$B$69:$B$88,0),13)</f>
        <v>0</v>
      </c>
    </row>
    <row r="190" spans="3:5" x14ac:dyDescent="0.2">
      <c r="C190" s="1">
        <v>36</v>
      </c>
      <c r="D190" s="1">
        <f>INDEX('1 Spec. - 1. Lägsta pris'!$B$69:$N$88,MATCH(Admin!C190,'1 Spec. - 1. Lägsta pris'!$B$69:$B$88,0),2)</f>
        <v>0</v>
      </c>
      <c r="E190" s="1">
        <f>INDEX('1 Spec. - 1. Lägsta pris'!$B$69:$N$88,MATCH(Admin!C190,'1 Spec. - 1. Lägsta pris'!$B$69:$B$88,0),13)</f>
        <v>0</v>
      </c>
    </row>
    <row r="191" spans="3:5" x14ac:dyDescent="0.2">
      <c r="C191" s="1">
        <v>37</v>
      </c>
      <c r="D191" s="1">
        <f>INDEX('1 Spec. - 1. Lägsta pris'!$B$69:$N$88,MATCH(Admin!C191,'1 Spec. - 1. Lägsta pris'!$B$69:$B$88,0),2)</f>
        <v>0</v>
      </c>
      <c r="E191" s="1">
        <f>INDEX('1 Spec. - 1. Lägsta pris'!$B$69:$N$88,MATCH(Admin!C191,'1 Spec. - 1. Lägsta pris'!$B$69:$B$88,0),13)</f>
        <v>0</v>
      </c>
    </row>
    <row r="192" spans="3:5" x14ac:dyDescent="0.2">
      <c r="C192" s="1">
        <v>38</v>
      </c>
      <c r="D192" s="1">
        <f>INDEX('1 Spec. - 1. Lägsta pris'!$B$69:$N$88,MATCH(Admin!C192,'1 Spec. - 1. Lägsta pris'!$B$69:$B$88,0),2)</f>
        <v>0</v>
      </c>
      <c r="E192" s="1">
        <f>INDEX('1 Spec. - 1. Lägsta pris'!$B$69:$N$88,MATCH(Admin!C192,'1 Spec. - 1. Lägsta pris'!$B$69:$B$88,0),13)</f>
        <v>0</v>
      </c>
    </row>
    <row r="193" spans="3:5" x14ac:dyDescent="0.2">
      <c r="C193" s="1">
        <v>39</v>
      </c>
      <c r="D193" s="1">
        <f>INDEX('1 Spec. - 1. Lägsta pris'!$B$69:$N$88,MATCH(Admin!C193,'1 Spec. - 1. Lägsta pris'!$B$69:$B$88,0),2)</f>
        <v>0</v>
      </c>
      <c r="E193" s="1">
        <f>INDEX('1 Spec. - 1. Lägsta pris'!$B$69:$N$88,MATCH(Admin!C193,'1 Spec. - 1. Lägsta pris'!$B$69:$B$88,0),13)</f>
        <v>0</v>
      </c>
    </row>
  </sheetData>
  <sheetProtection algorithmName="SHA-512" hashValue="x9/7hbAzc4/KrpA88LHRsrJ8ZzRzJzWkke+nhuug8aJxeYQ0W5kuUlIlJp+6XwRxph25KUSsk40nfJJBZ/HMpA==" saltValue="anr29CLTDKF8FAu2EOvp3Q==" spinCount="100000" sheet="1" formatColumns="0" formatRows="0"/>
  <mergeCells count="1">
    <mergeCell ref="A123:B123"/>
  </mergeCells>
  <phoneticPr fontId="14" type="noConversion"/>
  <conditionalFormatting sqref="D64:D66">
    <cfRule type="expression" dxfId="0" priority="1">
      <formula>ISNUMBER(SEARCH("bör",$B$94))=TRUE</formula>
    </cfRule>
  </conditionalFormatting>
  <pageMargins left="0.7" right="0.7" top="0.75" bottom="0.75" header="0.3" footer="0.3"/>
  <pageSetup paperSize="9" scale="29" orientation="landscape"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dimension ref="A1:F10"/>
  <sheetViews>
    <sheetView workbookViewId="0">
      <selection activeCell="D17" sqref="D17"/>
    </sheetView>
  </sheetViews>
  <sheetFormatPr defaultColWidth="9.140625" defaultRowHeight="12.75" x14ac:dyDescent="0.2"/>
  <cols>
    <col min="1" max="1" width="9.140625" style="125"/>
    <col min="2" max="2" width="15" style="125" bestFit="1" customWidth="1"/>
    <col min="3" max="3" width="12.28515625" style="125" bestFit="1" customWidth="1"/>
    <col min="4" max="4" width="9.140625" style="125"/>
    <col min="5" max="5" width="16.85546875" style="125" customWidth="1"/>
    <col min="6" max="16384" width="9.140625" style="125"/>
  </cols>
  <sheetData>
    <row r="1" spans="1:6" x14ac:dyDescent="0.2">
      <c r="A1" s="125" t="s">
        <v>156</v>
      </c>
      <c r="B1" s="125" t="b">
        <v>0</v>
      </c>
    </row>
    <row r="2" spans="1:6" x14ac:dyDescent="0.2">
      <c r="A2" s="200" t="s">
        <v>9</v>
      </c>
      <c r="B2" s="2" t="s">
        <v>201</v>
      </c>
      <c r="C2" s="2"/>
      <c r="D2" s="125">
        <v>1</v>
      </c>
      <c r="E2" s="201" t="str">
        <f>INDEX(E3:E5,D2)</f>
        <v>Adminläge! Klicka här för att låsa vita celler.</v>
      </c>
    </row>
    <row r="3" spans="1:6" x14ac:dyDescent="0.2">
      <c r="A3" s="200" t="s">
        <v>10</v>
      </c>
      <c r="B3" s="198" t="s">
        <v>201</v>
      </c>
      <c r="C3" s="2"/>
      <c r="E3" s="2" t="s">
        <v>199</v>
      </c>
    </row>
    <row r="4" spans="1:6" x14ac:dyDescent="0.2">
      <c r="A4" s="200" t="s">
        <v>11</v>
      </c>
      <c r="B4" s="199" t="s">
        <v>201</v>
      </c>
      <c r="C4" s="2" t="s">
        <v>16</v>
      </c>
      <c r="E4" s="201" t="s">
        <v>197</v>
      </c>
    </row>
    <row r="5" spans="1:6" x14ac:dyDescent="0.2">
      <c r="A5" s="200" t="s">
        <v>12</v>
      </c>
      <c r="B5" s="173" t="s">
        <v>13</v>
      </c>
      <c r="C5" s="2" t="s">
        <v>159</v>
      </c>
      <c r="E5" s="201" t="s">
        <v>198</v>
      </c>
    </row>
    <row r="6" spans="1:6" x14ac:dyDescent="0.2">
      <c r="A6" s="200"/>
      <c r="B6" s="126"/>
      <c r="C6" s="2" t="s">
        <v>14</v>
      </c>
      <c r="F6" s="202"/>
    </row>
    <row r="7" spans="1:6" x14ac:dyDescent="0.2">
      <c r="A7" s="200"/>
      <c r="B7" s="127"/>
      <c r="C7" s="2" t="s">
        <v>15</v>
      </c>
      <c r="E7" s="125" t="s">
        <v>349</v>
      </c>
    </row>
    <row r="8" spans="1:6" x14ac:dyDescent="0.2">
      <c r="A8" s="200"/>
      <c r="B8" s="128"/>
      <c r="C8" s="2" t="s">
        <v>17</v>
      </c>
      <c r="E8" s="125">
        <f>VALUE(IF(ISNUMBER(SEARCH("2",DpDwnTDV))=TRUE,"2","1"))</f>
        <v>2</v>
      </c>
    </row>
    <row r="9" spans="1:6" x14ac:dyDescent="0.2">
      <c r="A9" s="200"/>
      <c r="B9" s="3"/>
      <c r="C9" s="2" t="s">
        <v>18</v>
      </c>
      <c r="E9" s="125" t="str">
        <f>"Alt"&amp;IF(ISNUMBER(SEARCH("1",DpDwnUtvddrop))=TRUE,"1",IF(ISNUMBER(SEARCH("2",DpDwnUtvddrop))=TRUE,"2",IF(ISNUMBER(SEARCH("3",DpDwnUtvddrop))=TRUE,"3",IF(ISNUMBER(SEARCH("4",DpDwnUtvddrop))=TRUE,"4"))))</f>
        <v>AltFALSE</v>
      </c>
    </row>
    <row r="10" spans="1:6" x14ac:dyDescent="0.2">
      <c r="A10" s="2"/>
      <c r="B10" s="2"/>
      <c r="C10" s="2"/>
    </row>
  </sheetData>
  <sheetProtection algorithmName="SHA-512" hashValue="Ds5akzdrLLBlljAHBoDyBJk2+et4uQKYPkXCWzR27mt/HFPPj+m+ZVCCKB7VMlI7TKrrQAn3xAGBI4/Jkfy5sg==" saltValue="sQ/jistj1DQK6jS1M7KZzw==" spinCount="100000" sheet="1" formatColumns="0" formatRow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29BBCBF21362E4099AE6C2F27C58737" ma:contentTypeVersion="17" ma:contentTypeDescription="Skapa ett nytt dokument." ma:contentTypeScope="" ma:versionID="4a5083c666f8cb254df532c04e293f37">
  <xsd:schema xmlns:xsd="http://www.w3.org/2001/XMLSchema" xmlns:xs="http://www.w3.org/2001/XMLSchema" xmlns:p="http://schemas.microsoft.com/office/2006/metadata/properties" xmlns:ns2="10c3a147-0d64-46aa-a281-dc97358e8373" xmlns:ns3="d7532cd0-e888-47d6-8f58-db0210f25002" targetNamespace="http://schemas.microsoft.com/office/2006/metadata/properties" ma:root="true" ma:fieldsID="2c9d81fd3c442c0bb87acbd9d436ca22" ns2:_="" ns3:_="">
    <xsd:import namespace="10c3a147-0d64-46aa-a281-dc97358e8373"/>
    <xsd:import namespace="d7532cd0-e888-47d6-8f58-db0210f25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c3a147-0d64-46aa-a281-dc97358e83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e641fc9e-d469-439b-858c-bb315f8f2b4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532cd0-e888-47d6-8f58-db0210f25002" elementFormDefault="qualified">
    <xsd:import namespace="http://schemas.microsoft.com/office/2006/documentManagement/types"/>
    <xsd:import namespace="http://schemas.microsoft.com/office/infopath/2007/PartnerControls"/>
    <xsd:element name="SharedWithUsers" ma:index="1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6914216c-8415-4a2a-a4f5-fae05d95c0cb}" ma:internalName="TaxCatchAll" ma:showField="CatchAllData" ma:web="d7532cd0-e888-47d6-8f58-db0210f25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0c3a147-0d64-46aa-a281-dc97358e8373">
      <Terms xmlns="http://schemas.microsoft.com/office/infopath/2007/PartnerControls"/>
    </lcf76f155ced4ddcb4097134ff3c332f>
    <TaxCatchAll xmlns="d7532cd0-e888-47d6-8f58-db0210f25002" xsi:nil="true"/>
  </documentManagement>
</p:properties>
</file>

<file path=customXml/itemProps1.xml><?xml version="1.0" encoding="utf-8"?>
<ds:datastoreItem xmlns:ds="http://schemas.openxmlformats.org/officeDocument/2006/customXml" ds:itemID="{DDC78859-BA06-4AFA-BFBC-EA04DDC95074}">
  <ds:schemaRefs>
    <ds:schemaRef ds:uri="http://schemas.microsoft.com/sharepoint/v3/contenttype/forms"/>
  </ds:schemaRefs>
</ds:datastoreItem>
</file>

<file path=customXml/itemProps2.xml><?xml version="1.0" encoding="utf-8"?>
<ds:datastoreItem xmlns:ds="http://schemas.openxmlformats.org/officeDocument/2006/customXml" ds:itemID="{845F6DE8-DBD9-45DA-92A6-B34CC8C9F0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c3a147-0d64-46aa-a281-dc97358e8373"/>
    <ds:schemaRef ds:uri="d7532cd0-e888-47d6-8f58-db0210f25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B899A3-E43F-4B1F-8083-0B62942F60A8}">
  <ds:schemaRefs>
    <ds:schemaRef ds:uri="http://schemas.microsoft.com/office/2006/metadata/properties"/>
    <ds:schemaRef ds:uri="http://schemas.microsoft.com/office/infopath/2007/PartnerControls"/>
    <ds:schemaRef ds:uri="10c3a147-0d64-46aa-a281-dc97358e8373"/>
    <ds:schemaRef ds:uri="d7532cd0-e888-47d6-8f58-db0210f2500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204</vt:i4>
      </vt:variant>
    </vt:vector>
  </HeadingPairs>
  <TitlesOfParts>
    <vt:vector size="208" baseType="lpstr">
      <vt:lpstr>Information</vt:lpstr>
      <vt:lpstr>1 Spec. - 1. Lägsta pris</vt:lpstr>
      <vt:lpstr>2 Avtalstecknande</vt:lpstr>
      <vt:lpstr>Admin</vt:lpstr>
      <vt:lpstr>'1 Spec. - 2. Relativ viktning'!AntalSpec01</vt:lpstr>
      <vt:lpstr>'1 Spec. - 3. Mervärdesmodell'!AntalSpec01</vt:lpstr>
      <vt:lpstr>'1 Spec. - 4. Annan modell'!AntalSpec01</vt:lpstr>
      <vt:lpstr>AntalSpec01</vt:lpstr>
      <vt:lpstr>ButtonStatus</vt:lpstr>
      <vt:lpstr>ButtonText</vt:lpstr>
      <vt:lpstr>'1 Spec. - 2. Relativ viktning'!Cell_CB_St2_Rd1</vt:lpstr>
      <vt:lpstr>'1 Spec. - 3. Mervärdesmodell'!Cell_CB_St2_Rd1</vt:lpstr>
      <vt:lpstr>'1 Spec. - 4. Annan modell'!Cell_CB_St2_Rd1</vt:lpstr>
      <vt:lpstr>Information!Cell_CB_St2_Rd1</vt:lpstr>
      <vt:lpstr>'Information (2)'!Cell_CB_St2_Rd1</vt:lpstr>
      <vt:lpstr>'1 Spec. - 2. Relativ viktning'!Cell_CB_St2_Rd10</vt:lpstr>
      <vt:lpstr>'1 Spec. - 3. Mervärdesmodell'!Cell_CB_St2_Rd10</vt:lpstr>
      <vt:lpstr>'1 Spec. - 4. Annan modell'!Cell_CB_St2_Rd10</vt:lpstr>
      <vt:lpstr>'1 Spec. - 2. Relativ viktning'!Cell_CB_St2_Rd11</vt:lpstr>
      <vt:lpstr>'1 Spec. - 3. Mervärdesmodell'!Cell_CB_St2_Rd11</vt:lpstr>
      <vt:lpstr>'1 Spec. - 4. Annan modell'!Cell_CB_St2_Rd11</vt:lpstr>
      <vt:lpstr>Information!Cell_CB_St2_Rd11</vt:lpstr>
      <vt:lpstr>'Information (2)'!Cell_CB_St2_Rd11</vt:lpstr>
      <vt:lpstr>'1 Spec. - 2. Relativ viktning'!Cell_CB_St2_Rd12</vt:lpstr>
      <vt:lpstr>'1 Spec. - 3. Mervärdesmodell'!Cell_CB_St2_Rd12</vt:lpstr>
      <vt:lpstr>'1 Spec. - 4. Annan modell'!Cell_CB_St2_Rd12</vt:lpstr>
      <vt:lpstr>Information!Cell_CB_St2_Rd12</vt:lpstr>
      <vt:lpstr>'Information (2)'!Cell_CB_St2_Rd12</vt:lpstr>
      <vt:lpstr>'1 Spec. - 2. Relativ viktning'!Cell_CB_St2_Rd13</vt:lpstr>
      <vt:lpstr>'1 Spec. - 3. Mervärdesmodell'!Cell_CB_St2_Rd13</vt:lpstr>
      <vt:lpstr>'1 Spec. - 4. Annan modell'!Cell_CB_St2_Rd13</vt:lpstr>
      <vt:lpstr>Information!Cell_CB_St2_Rd13</vt:lpstr>
      <vt:lpstr>'Information (2)'!Cell_CB_St2_Rd13</vt:lpstr>
      <vt:lpstr>'1 Spec. - 2. Relativ viktning'!Cell_CB_St2_Rd14</vt:lpstr>
      <vt:lpstr>'1 Spec. - 3. Mervärdesmodell'!Cell_CB_St2_Rd14</vt:lpstr>
      <vt:lpstr>'1 Spec. - 4. Annan modell'!Cell_CB_St2_Rd14</vt:lpstr>
      <vt:lpstr>Information!Cell_CB_St2_Rd14</vt:lpstr>
      <vt:lpstr>'Information (2)'!Cell_CB_St2_Rd14</vt:lpstr>
      <vt:lpstr>'1 Spec. - 2. Relativ viktning'!Cell_CB_St2_Rd15</vt:lpstr>
      <vt:lpstr>'1 Spec. - 3. Mervärdesmodell'!Cell_CB_St2_Rd15</vt:lpstr>
      <vt:lpstr>'1 Spec. - 4. Annan modell'!Cell_CB_St2_Rd15</vt:lpstr>
      <vt:lpstr>Information!Cell_CB_St2_Rd15</vt:lpstr>
      <vt:lpstr>'Information (2)'!Cell_CB_St2_Rd15</vt:lpstr>
      <vt:lpstr>'1 Spec. - 2. Relativ viktning'!Cell_CB_St2_Rd16</vt:lpstr>
      <vt:lpstr>'1 Spec. - 3. Mervärdesmodell'!Cell_CB_St2_Rd16</vt:lpstr>
      <vt:lpstr>'1 Spec. - 4. Annan modell'!Cell_CB_St2_Rd16</vt:lpstr>
      <vt:lpstr>Information!Cell_CB_St2_Rd16</vt:lpstr>
      <vt:lpstr>'Information (2)'!Cell_CB_St2_Rd16</vt:lpstr>
      <vt:lpstr>'1 Spec. - 2. Relativ viktning'!Cell_CB_St2_Rd17</vt:lpstr>
      <vt:lpstr>'1 Spec. - 3. Mervärdesmodell'!Cell_CB_St2_Rd17</vt:lpstr>
      <vt:lpstr>'1 Spec. - 4. Annan modell'!Cell_CB_St2_Rd17</vt:lpstr>
      <vt:lpstr>Information!Cell_CB_St2_Rd17</vt:lpstr>
      <vt:lpstr>'Information (2)'!Cell_CB_St2_Rd17</vt:lpstr>
      <vt:lpstr>'1 Spec. - 2. Relativ viktning'!Cell_CB_St2_Rd18</vt:lpstr>
      <vt:lpstr>'1 Spec. - 3. Mervärdesmodell'!Cell_CB_St2_Rd18</vt:lpstr>
      <vt:lpstr>'1 Spec. - 4. Annan modell'!Cell_CB_St2_Rd18</vt:lpstr>
      <vt:lpstr>Information!Cell_CB_St2_Rd18</vt:lpstr>
      <vt:lpstr>'Information (2)'!Cell_CB_St2_Rd18</vt:lpstr>
      <vt:lpstr>'1 Spec. - 2. Relativ viktning'!Cell_CB_St2_Rd19</vt:lpstr>
      <vt:lpstr>'1 Spec. - 3. Mervärdesmodell'!Cell_CB_St2_Rd19</vt:lpstr>
      <vt:lpstr>'1 Spec. - 4. Annan modell'!Cell_CB_St2_Rd19</vt:lpstr>
      <vt:lpstr>Information!Cell_CB_St2_Rd19</vt:lpstr>
      <vt:lpstr>'Information (2)'!Cell_CB_St2_Rd19</vt:lpstr>
      <vt:lpstr>'1 Spec. - 2. Relativ viktning'!Cell_CB_St2_Rd2</vt:lpstr>
      <vt:lpstr>'1 Spec. - 3. Mervärdesmodell'!Cell_CB_St2_Rd2</vt:lpstr>
      <vt:lpstr>'1 Spec. - 4. Annan modell'!Cell_CB_St2_Rd2</vt:lpstr>
      <vt:lpstr>'1 Spec. - 2. Relativ viktning'!Cell_CB_St2_Rd20</vt:lpstr>
      <vt:lpstr>'1 Spec. - 3. Mervärdesmodell'!Cell_CB_St2_Rd20</vt:lpstr>
      <vt:lpstr>'1 Spec. - 4. Annan modell'!Cell_CB_St2_Rd20</vt:lpstr>
      <vt:lpstr>'1 Spec. - 2. Relativ viktning'!Cell_CB_St2_Rd3</vt:lpstr>
      <vt:lpstr>'1 Spec. - 3. Mervärdesmodell'!Cell_CB_St2_Rd3</vt:lpstr>
      <vt:lpstr>'1 Spec. - 4. Annan modell'!Cell_CB_St2_Rd3</vt:lpstr>
      <vt:lpstr>'1 Spec. - 2. Relativ viktning'!Cell_CB_St2_Rd4</vt:lpstr>
      <vt:lpstr>'1 Spec. - 3. Mervärdesmodell'!Cell_CB_St2_Rd4</vt:lpstr>
      <vt:lpstr>'1 Spec. - 4. Annan modell'!Cell_CB_St2_Rd4</vt:lpstr>
      <vt:lpstr>'1 Spec. - 2. Relativ viktning'!Cell_CB_St2_Rd5</vt:lpstr>
      <vt:lpstr>'1 Spec. - 3. Mervärdesmodell'!Cell_CB_St2_Rd5</vt:lpstr>
      <vt:lpstr>'1 Spec. - 4. Annan modell'!Cell_CB_St2_Rd5</vt:lpstr>
      <vt:lpstr>'1 Spec. - 2. Relativ viktning'!Cell_CB_St2_Rd6</vt:lpstr>
      <vt:lpstr>'1 Spec. - 3. Mervärdesmodell'!Cell_CB_St2_Rd6</vt:lpstr>
      <vt:lpstr>'1 Spec. - 4. Annan modell'!Cell_CB_St2_Rd6</vt:lpstr>
      <vt:lpstr>'1 Spec. - 2. Relativ viktning'!Cell_CB_St2_Rd7</vt:lpstr>
      <vt:lpstr>'1 Spec. - 3. Mervärdesmodell'!Cell_CB_St2_Rd7</vt:lpstr>
      <vt:lpstr>'1 Spec. - 4. Annan modell'!Cell_CB_St2_Rd7</vt:lpstr>
      <vt:lpstr>'1 Spec. - 2. Relativ viktning'!Cell_CB_St2_Rd8</vt:lpstr>
      <vt:lpstr>'1 Spec. - 3. Mervärdesmodell'!Cell_CB_St2_Rd8</vt:lpstr>
      <vt:lpstr>'1 Spec. - 4. Annan modell'!Cell_CB_St2_Rd8</vt:lpstr>
      <vt:lpstr>'1 Spec. - 2. Relativ viktning'!Cell_CB_St2_Rd9</vt:lpstr>
      <vt:lpstr>'1 Spec. - 3. Mervärdesmodell'!Cell_CB_St2_Rd9</vt:lpstr>
      <vt:lpstr>'1 Spec. - 4. Annan modell'!Cell_CB_St2_Rd9</vt:lpstr>
      <vt:lpstr>'1 Spec. - 2. Relativ viktning'!DpDwnTDV</vt:lpstr>
      <vt:lpstr>'1 Spec. - 3. Mervärdesmodell'!DpDwnTDV</vt:lpstr>
      <vt:lpstr>'1 Spec. - 4. Annan modell'!DpDwnTDV</vt:lpstr>
      <vt:lpstr>Information!DpDwnTDV</vt:lpstr>
      <vt:lpstr>'Information (2)'!DpDwnTDV</vt:lpstr>
      <vt:lpstr>DpDwnTDV</vt:lpstr>
      <vt:lpstr>Information!DpDwnUtvddrop</vt:lpstr>
      <vt:lpstr>'Information (2)'!DpDwnUtvddrop</vt:lpstr>
      <vt:lpstr>'1 Spec. - 2. Relativ viktning'!LarmStatus</vt:lpstr>
      <vt:lpstr>'1 Spec. - 3. Mervärdesmodell'!LarmStatus</vt:lpstr>
      <vt:lpstr>'1 Spec. - 4. Annan modell'!LarmStatus</vt:lpstr>
      <vt:lpstr>Information!LarmStatus</vt:lpstr>
      <vt:lpstr>'Information (2)'!LarmStatus</vt:lpstr>
      <vt:lpstr>LarmStatus</vt:lpstr>
      <vt:lpstr>ListaVaraTjänst</vt:lpstr>
      <vt:lpstr>ListLevNamn</vt:lpstr>
      <vt:lpstr>ListvalRegion</vt:lpstr>
      <vt:lpstr>LockStatus</vt:lpstr>
      <vt:lpstr>MiljöNrTjänst</vt:lpstr>
      <vt:lpstr>NrTjänst</vt:lpstr>
      <vt:lpstr>pkey</vt:lpstr>
      <vt:lpstr>PrisUppbärning</vt:lpstr>
      <vt:lpstr>ResLevDelområde</vt:lpstr>
      <vt:lpstr>ResOpt</vt:lpstr>
      <vt:lpstr>Information!ResVarTja</vt:lpstr>
      <vt:lpstr>'Information (2)'!ResVarTja</vt:lpstr>
      <vt:lpstr>'1 Spec. - 2. Relativ viktning'!SpecBilaga</vt:lpstr>
      <vt:lpstr>'1 Spec. - 3. Mervärdesmodell'!SpecBilaga</vt:lpstr>
      <vt:lpstr>'1 Spec. - 4. Annan modell'!SpecBilaga</vt:lpstr>
      <vt:lpstr>Information!SpecBilaga</vt:lpstr>
      <vt:lpstr>'Information (2)'!SpecBilaga</vt:lpstr>
      <vt:lpstr>'1 Spec. - 2. Relativ viktning'!StatusSpec01</vt:lpstr>
      <vt:lpstr>'1 Spec. - 3. Mervärdesmodell'!StatusSpec01</vt:lpstr>
      <vt:lpstr>'1 Spec. - 4. Annan modell'!StatusSpec01</vt:lpstr>
      <vt:lpstr>Information!StatusSpec01</vt:lpstr>
      <vt:lpstr>'Information (2)'!StatusSpec01</vt:lpstr>
      <vt:lpstr>StatusSpec01</vt:lpstr>
      <vt:lpstr>TblBeräkning</vt:lpstr>
      <vt:lpstr>Information!TblDelområde</vt:lpstr>
      <vt:lpstr>'Information (2)'!TblDelområde</vt:lpstr>
      <vt:lpstr>TblDelområde</vt:lpstr>
      <vt:lpstr>TblEnhet</vt:lpstr>
      <vt:lpstr>Information!TblGrundTilldeln</vt:lpstr>
      <vt:lpstr>'Information (2)'!TblGrundTilldeln</vt:lpstr>
      <vt:lpstr>TblGrundTilldeln</vt:lpstr>
      <vt:lpstr>TblKrv2</vt:lpstr>
      <vt:lpstr>TblKrvRes1</vt:lpstr>
      <vt:lpstr>TblKrvRes10</vt:lpstr>
      <vt:lpstr>TblKrvRes11</vt:lpstr>
      <vt:lpstr>TblKrvRes12</vt:lpstr>
      <vt:lpstr>TblKrvRes13</vt:lpstr>
      <vt:lpstr>TblKrvRes14</vt:lpstr>
      <vt:lpstr>TblKrvRes15</vt:lpstr>
      <vt:lpstr>TblKrvRes16</vt:lpstr>
      <vt:lpstr>TblKrvRes17</vt:lpstr>
      <vt:lpstr>TblKrvRes18</vt:lpstr>
      <vt:lpstr>TblKrvRes19</vt:lpstr>
      <vt:lpstr>TblKrvRes2</vt:lpstr>
      <vt:lpstr>TblKrvRes20</vt:lpstr>
      <vt:lpstr>TblKrvRes3</vt:lpstr>
      <vt:lpstr>TblKrvRes4</vt:lpstr>
      <vt:lpstr>TblKrvRes5</vt:lpstr>
      <vt:lpstr>TblKrvRes6</vt:lpstr>
      <vt:lpstr>TblKrvRes7</vt:lpstr>
      <vt:lpstr>TblKrvRes8</vt:lpstr>
      <vt:lpstr>TblKrvRes9</vt:lpstr>
      <vt:lpstr>TblLeverantörer</vt:lpstr>
      <vt:lpstr>TblTjänst</vt:lpstr>
      <vt:lpstr>Information!TblUtVrd</vt:lpstr>
      <vt:lpstr>'Information (2)'!TblUtVrd</vt:lpstr>
      <vt:lpstr>TblUtVrd</vt:lpstr>
      <vt:lpstr>TblVaraTjanstAlt</vt:lpstr>
      <vt:lpstr>TidsåtgNrTjänst</vt:lpstr>
      <vt:lpstr>Information!TillDelVal</vt:lpstr>
      <vt:lpstr>'Information (2)'!TillDelVal</vt:lpstr>
      <vt:lpstr>TillDelVal</vt:lpstr>
      <vt:lpstr>'1 Spec. - 2. Relativ viktning'!TillDelVal2</vt:lpstr>
      <vt:lpstr>'1 Spec. - 3. Mervärdesmodell'!TillDelVal2</vt:lpstr>
      <vt:lpstr>'1 Spec. - 4. Annan modell'!TillDelVal2</vt:lpstr>
      <vt:lpstr>Information!TillDelVal2</vt:lpstr>
      <vt:lpstr>'Information (2)'!TillDelVal2</vt:lpstr>
      <vt:lpstr>TillDelVal2</vt:lpstr>
      <vt:lpstr>UKey</vt:lpstr>
      <vt:lpstr>'1 Spec. - 2. Relativ viktning'!USRDelområde</vt:lpstr>
      <vt:lpstr>'1 Spec. - 3. Mervärdesmodell'!USRDelområde</vt:lpstr>
      <vt:lpstr>'1 Spec. - 4. Annan modell'!USRDelområde</vt:lpstr>
      <vt:lpstr>Information!USRDelområde</vt:lpstr>
      <vt:lpstr>'Information (2)'!USRDelområde</vt:lpstr>
      <vt:lpstr>USRDelområde</vt:lpstr>
      <vt:lpstr>'1 Spec. - 1. Lägsta pris'!Utskriftsområde</vt:lpstr>
      <vt:lpstr>'1 Spec. - 2. Relativ viktning'!Utskriftsområde</vt:lpstr>
      <vt:lpstr>'1 Spec. - 3. Mervärdesmodell'!Utskriftsområde</vt:lpstr>
      <vt:lpstr>'1 Spec. - 4. Annan modell'!Utskriftsområde</vt:lpstr>
      <vt:lpstr>Information!Utskriftsområde</vt:lpstr>
      <vt:lpstr>'Information (2)'!Utskriftsområde</vt:lpstr>
      <vt:lpstr>'1 Spec. - 1. Lägsta pris'!Utskriftsrubriker</vt:lpstr>
      <vt:lpstr>'1 Spec. - 2. Relativ viktning'!Utskriftsrubriker</vt:lpstr>
      <vt:lpstr>'1 Spec. - 3. Mervärdesmodell'!Utskriftsrubriker</vt:lpstr>
      <vt:lpstr>'1 Spec. - 4. Annan modell'!Utskriftsrubriker</vt:lpstr>
      <vt:lpstr>'2 Avtalstecknande'!Utskriftsrubriker</vt:lpstr>
      <vt:lpstr>Information!Utskriftsrubriker</vt:lpstr>
      <vt:lpstr>'Information (2)'!Utskriftsrubriker</vt:lpstr>
      <vt:lpstr>Information!UtvarderingsVal</vt:lpstr>
      <vt:lpstr>'Information (2)'!UtvarderingsVal</vt:lpstr>
      <vt:lpstr>UtvarderingsVal</vt:lpstr>
      <vt:lpstr>'1 Spec. - 2. Relativ viktning'!UtvarderingsVal2</vt:lpstr>
      <vt:lpstr>'1 Spec. - 3. Mervärdesmodell'!UtvarderingsVal2</vt:lpstr>
      <vt:lpstr>'1 Spec. - 4. Annan modell'!UtvarderingsVal2</vt:lpstr>
      <vt:lpstr>Information!UtvarderingsVal2</vt:lpstr>
      <vt:lpstr>'Information (2)'!UtvarderingsVal2</vt:lpstr>
      <vt:lpstr>UtvarderingsVal2</vt:lpstr>
      <vt:lpstr>Information!ValBilaga</vt:lpstr>
      <vt:lpstr>'Information (2)'!ValBilaga</vt:lpstr>
      <vt:lpstr>ValBilaga</vt:lpstr>
      <vt:lpstr>ValUppbärning</vt:lpstr>
      <vt:lpstr>ValVarTja</vt:lpstr>
      <vt:lpstr>Wkey</vt:lpstr>
      <vt:lpstr>YColor</vt:lpstr>
    </vt:vector>
  </TitlesOfParts>
  <Company>VHS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Dator</dc:creator>
  <cp:lastModifiedBy>Johannes Ågren</cp:lastModifiedBy>
  <cp:lastPrinted>2020-07-08T07:31:18Z</cp:lastPrinted>
  <dcterms:created xsi:type="dcterms:W3CDTF">2008-11-24T11:40:31Z</dcterms:created>
  <dcterms:modified xsi:type="dcterms:W3CDTF">2023-11-07T07:46:24Z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0x010100129BBCBF21362E4099AE6C2F27C58737</vt:lpwstr>
  </property>
  <property fmtid="{D5CDD505-2E9C-101B-9397-08002B2CF9AE}" pid="3" name="MediaServiceImageTags">
    <vt:lpwstr/>
  </property>
</Properties>
</file>