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jänstefordon 2022\2 Upphandling\7 Upphandlingsdokument\Bilagor\"/>
    </mc:Choice>
  </mc:AlternateContent>
  <xr:revisionPtr revIDLastSave="0" documentId="13_ncr:1_{6533D1A7-FE81-4550-A3DF-2ABA90FCE4E8}" xr6:coauthVersionLast="47" xr6:coauthVersionMax="47" xr10:uidLastSave="{00000000-0000-0000-0000-000000000000}"/>
  <bookViews>
    <workbookView xWindow="-110" yWindow="-110" windowWidth="19420" windowHeight="10420" tabRatio="622" activeTab="1" xr2:uid="{00000000-000D-0000-FFFF-FFFF00000000}"/>
  </bookViews>
  <sheets>
    <sheet name="Försättsblad" sheetId="5" r:id="rId1"/>
    <sheet name="Exempel LCC (ej elbilar)" sheetId="1" r:id="rId2"/>
    <sheet name="LCC (ej elbilar)" sheetId="2" r:id="rId3"/>
    <sheet name="Exempel LCC Elbilar" sheetId="4" r:id="rId4"/>
    <sheet name="LCC Elbilar" sheetId="3" r:id="rId5"/>
  </sheets>
  <definedNames>
    <definedName name="_xlnm._FilterDatabase" localSheetId="1" hidden="1">'Exempel LCC (ej elbilar)'!$C$12:$C$12</definedName>
    <definedName name="_xlnm._FilterDatabase" localSheetId="0" hidden="1">Försättsblad!#REF!</definedName>
    <definedName name="_xlnm.Print_Area" localSheetId="1">'Exempel LCC (ej elbilar)'!$A$1:$I$30</definedName>
    <definedName name="_xlnm.Print_Area" localSheetId="0">Försättsblad!#REF!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3" l="1"/>
  <c r="C28" i="3"/>
  <c r="C25" i="3"/>
  <c r="C22" i="3"/>
  <c r="C19" i="3"/>
  <c r="C16" i="3"/>
  <c r="C28" i="4"/>
  <c r="C32" i="3" l="1"/>
  <c r="C33" i="3"/>
  <c r="C30" i="3"/>
  <c r="C31" i="3"/>
  <c r="F26" i="2"/>
  <c r="F28" i="2" s="1"/>
  <c r="F19" i="2"/>
  <c r="F22" i="2"/>
  <c r="F25" i="2"/>
  <c r="F14" i="2"/>
  <c r="D26" i="2"/>
  <c r="D28" i="2" s="1"/>
  <c r="E26" i="2"/>
  <c r="E28" i="2" s="1"/>
  <c r="E25" i="2"/>
  <c r="D25" i="2"/>
  <c r="E22" i="2"/>
  <c r="D22" i="2"/>
  <c r="E19" i="2"/>
  <c r="D19" i="2"/>
  <c r="E14" i="2"/>
  <c r="D14" i="2"/>
  <c r="F22" i="1"/>
  <c r="F19" i="1"/>
  <c r="C19" i="1"/>
  <c r="F14" i="1"/>
  <c r="F26" i="1"/>
  <c r="F28" i="1" s="1"/>
  <c r="F25" i="1"/>
  <c r="D25" i="1"/>
  <c r="E25" i="1"/>
  <c r="D19" i="1"/>
  <c r="D26" i="1"/>
  <c r="D28" i="1" s="1"/>
  <c r="D22" i="1"/>
  <c r="D14" i="1"/>
  <c r="E26" i="1"/>
  <c r="E28" i="1" s="1"/>
  <c r="E19" i="1"/>
  <c r="E22" i="1"/>
  <c r="E14" i="1"/>
  <c r="C29" i="4"/>
  <c r="C31" i="4" s="1"/>
  <c r="C16" i="4"/>
  <c r="C19" i="4"/>
  <c r="C32" i="4" s="1"/>
  <c r="C22" i="4"/>
  <c r="C25" i="4"/>
  <c r="C26" i="2"/>
  <c r="C28" i="2" s="1"/>
  <c r="C26" i="1"/>
  <c r="C28" i="1"/>
  <c r="C19" i="2"/>
  <c r="C22" i="2"/>
  <c r="C25" i="2"/>
  <c r="C14" i="2"/>
  <c r="C14" i="1"/>
  <c r="C22" i="1"/>
  <c r="C25" i="1"/>
  <c r="C27" i="1"/>
  <c r="C29" i="1" l="1"/>
  <c r="C27" i="2"/>
  <c r="C30" i="4"/>
  <c r="C33" i="4"/>
  <c r="E30" i="2"/>
  <c r="C29" i="2"/>
  <c r="F30" i="2"/>
  <c r="E29" i="2"/>
  <c r="F30" i="1"/>
  <c r="E29" i="1"/>
  <c r="D30" i="1"/>
  <c r="D29" i="1"/>
  <c r="F29" i="1"/>
  <c r="C30" i="2"/>
  <c r="D30" i="2"/>
  <c r="D29" i="2"/>
  <c r="E30" i="1"/>
  <c r="C30" i="1"/>
  <c r="F29" i="2"/>
</calcChain>
</file>

<file path=xl/sharedStrings.xml><?xml version="1.0" encoding="utf-8"?>
<sst xmlns="http://schemas.openxmlformats.org/spreadsheetml/2006/main" count="181" uniqueCount="64">
  <si>
    <t>%</t>
  </si>
  <si>
    <t>år</t>
  </si>
  <si>
    <r>
      <t>Kalkylränta</t>
    </r>
    <r>
      <rPr>
        <sz val="9"/>
        <rFont val="Arial"/>
        <family val="2"/>
      </rPr>
      <t xml:space="preserve"> </t>
    </r>
  </si>
  <si>
    <t>FÖRUTSÄTTNINGAR</t>
  </si>
  <si>
    <t>ANSKAFFNINGSKOSTNAD PER STYCK</t>
  </si>
  <si>
    <t>TOTAL ÖVRIG KOSTNAD PER STYCK NUVÄRDE</t>
  </si>
  <si>
    <t>mil</t>
  </si>
  <si>
    <t>UNDERHÅLLSKOSTNAD PER STYCK NUVÄRDE</t>
  </si>
  <si>
    <t>DRIFTKOSTNAD PER STYCK NUVÄRDE</t>
  </si>
  <si>
    <t>Årlig körsträcka per fordon</t>
  </si>
  <si>
    <t>Skatter och övriga kostnader</t>
  </si>
  <si>
    <t>Bränsleförbrukning blandad körning per fordon</t>
  </si>
  <si>
    <t>Underhåll</t>
  </si>
  <si>
    <t xml:space="preserve">Anskaffningskostnad </t>
  </si>
  <si>
    <t>Bränslekostnad</t>
  </si>
  <si>
    <t>Anskaffningskostnad exkl. restvärde</t>
  </si>
  <si>
    <t>Offererad fodonsmodell</t>
  </si>
  <si>
    <t xml:space="preserve">Restvärde </t>
  </si>
  <si>
    <t>Elpris</t>
  </si>
  <si>
    <t>kr/kWh</t>
  </si>
  <si>
    <t>Bränslekostnad elbil</t>
  </si>
  <si>
    <t>Elförbrukning</t>
  </si>
  <si>
    <t>kWh/mil</t>
  </si>
  <si>
    <t>Leasingkostnad</t>
  </si>
  <si>
    <t>Batteri</t>
  </si>
  <si>
    <t>DRIFTKOSTNAD VID HYRA PER STYCK NUVÄRDE</t>
  </si>
  <si>
    <t xml:space="preserve">Underhåll </t>
  </si>
  <si>
    <t>LIVSCYKELKOSTNADER (LCC) VID KÖP AV ELBILAR (ej laddhybrider)</t>
  </si>
  <si>
    <t>Antal</t>
  </si>
  <si>
    <t>Antal användningsår</t>
  </si>
  <si>
    <t>Nettopris grundbil exkl. moms</t>
  </si>
  <si>
    <t>RESTVÄRDE NUVÄRDE</t>
  </si>
  <si>
    <t>/år</t>
  </si>
  <si>
    <t>Restvärde</t>
  </si>
  <si>
    <t>Fordonsskatt (år 1-3)</t>
  </si>
  <si>
    <t>/månad</t>
  </si>
  <si>
    <t>Bilaga LCC-kalkyl</t>
  </si>
  <si>
    <t>Servicekostnad per år (utförd på stationeringsorten)</t>
  </si>
  <si>
    <t>Restvärde / återköpsvärde</t>
  </si>
  <si>
    <t>Xxxx</t>
  </si>
  <si>
    <t>X</t>
  </si>
  <si>
    <t>Offererad fordonsmodell</t>
  </si>
  <si>
    <t xml:space="preserve">Bränslepris  </t>
  </si>
  <si>
    <t>Bensin</t>
  </si>
  <si>
    <t>Diesel</t>
  </si>
  <si>
    <t>Etanol</t>
  </si>
  <si>
    <t>Fordonsgas</t>
  </si>
  <si>
    <t>FÖRUTSÄTTNINGAR (Accepterade bränslen)</t>
  </si>
  <si>
    <t>liter/mil (kg/mil)</t>
  </si>
  <si>
    <t>/liter (/kg)</t>
  </si>
  <si>
    <t>Fordonskategori (A-H)</t>
  </si>
  <si>
    <t>OBS! EXEMPEL</t>
  </si>
  <si>
    <r>
      <t>Antal</t>
    </r>
    <r>
      <rPr>
        <sz val="9"/>
        <color indexed="5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fordon</t>
    </r>
  </si>
  <si>
    <t>LIVSCYKELKOSTNADER (LCC) VID KÖP AV FORDON (ej elbilar)</t>
  </si>
  <si>
    <t>Om 0% här anger leverantören ett återköpsvärde i C26.</t>
  </si>
  <si>
    <t>OBS! Ett (1) bränslealternativ (registrerat huvudbränsle) får offereras.</t>
  </si>
  <si>
    <t>Om 0 % i C9 anger leverantören ett återköpsvärde i kr här.</t>
  </si>
  <si>
    <t>Om 0 % i C11 anger leverantören ett återköpsvärde i kr här.</t>
  </si>
  <si>
    <t>Tjänstefordon 2022</t>
  </si>
  <si>
    <t>Dnr: 23.2-3052-2023</t>
  </si>
  <si>
    <t>Bränslepris  (exkl moms)</t>
  </si>
  <si>
    <t>Fordonsklass (A-H)</t>
  </si>
  <si>
    <t>LCC-kostnad</t>
  </si>
  <si>
    <t>LCC-kostnad per styck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</si>
</sst>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.0\ &quot;kr&quot;;[Red]\-#,##0.0\ &quot;kr&quot;"/>
    <numFmt numFmtId="165" formatCode="#,##0.00\ &quot;kr&quot;"/>
    <numFmt numFmtId="166" formatCode="#,##0\ &quot;kr&quot;"/>
    <numFmt numFmtId="167" formatCode="_-* #,##0\ &quot;kr&quot;_-;\-* #,##0\ &quot;kr&quot;_-;_-* &quot;-&quot;??\ &quot;kr&quot;_-;_-@_-"/>
  </numFmts>
  <fonts count="38" x14ac:knownFonts="1"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u/>
      <sz val="9"/>
      <color indexed="18"/>
      <name val="Arial"/>
      <family val="2"/>
    </font>
    <font>
      <sz val="9"/>
      <color indexed="59"/>
      <name val="Arial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sz val="9"/>
      <color indexed="2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5">
    <xf numFmtId="0" fontId="0" fillId="0" borderId="0"/>
    <xf numFmtId="0" fontId="4" fillId="2" borderId="1" applyNumberFormat="0" applyFont="0" applyBorder="0" applyAlignment="0" applyProtection="0"/>
    <xf numFmtId="0" fontId="5" fillId="0" borderId="1" applyNumberForma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8" fillId="3" borderId="0" applyBorder="0"/>
    <xf numFmtId="0" fontId="6" fillId="3" borderId="0"/>
    <xf numFmtId="0" fontId="4" fillId="0" borderId="1"/>
    <xf numFmtId="0" fontId="4" fillId="0" borderId="2" applyAlignment="0"/>
    <xf numFmtId="0" fontId="1" fillId="0" borderId="3" applyNumberFormat="0" applyFill="0" applyBorder="0" applyAlignment="0" applyProtection="0"/>
    <xf numFmtId="0" fontId="7" fillId="0" borderId="1" applyNumberFormat="0" applyFill="0" applyBorder="0" applyAlignment="0" applyProtection="0"/>
    <xf numFmtId="0" fontId="8" fillId="3" borderId="4" applyNumberFormat="0" applyAlignment="0" applyProtection="0">
      <protection locked="0"/>
    </xf>
    <xf numFmtId="0" fontId="21" fillId="3" borderId="0">
      <alignment vertical="top"/>
    </xf>
    <xf numFmtId="0" fontId="7" fillId="0" borderId="0"/>
    <xf numFmtId="44" fontId="2" fillId="0" borderId="0" applyFont="0" applyFill="0" applyBorder="0" applyAlignment="0" applyProtection="0"/>
  </cellStyleXfs>
  <cellXfs count="137">
    <xf numFmtId="0" fontId="0" fillId="0" borderId="0" xfId="0"/>
    <xf numFmtId="0" fontId="10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6" fillId="0" borderId="0" xfId="0" applyFont="1" applyProtection="1"/>
    <xf numFmtId="0" fontId="4" fillId="4" borderId="0" xfId="0" applyFont="1" applyFill="1" applyProtection="1"/>
    <xf numFmtId="0" fontId="10" fillId="4" borderId="0" xfId="0" applyFont="1" applyFill="1" applyProtection="1"/>
    <xf numFmtId="0" fontId="9" fillId="4" borderId="0" xfId="0" applyFont="1" applyFill="1" applyProtection="1"/>
    <xf numFmtId="0" fontId="11" fillId="4" borderId="0" xfId="0" applyFont="1" applyFill="1" applyProtection="1"/>
    <xf numFmtId="0" fontId="13" fillId="4" borderId="0" xfId="0" applyFont="1" applyFill="1" applyProtection="1"/>
    <xf numFmtId="0" fontId="14" fillId="4" borderId="0" xfId="0" applyFont="1" applyFill="1" applyProtection="1"/>
    <xf numFmtId="0" fontId="15" fillId="4" borderId="0" xfId="0" applyFont="1" applyFill="1" applyProtection="1"/>
    <xf numFmtId="0" fontId="16" fillId="4" borderId="0" xfId="0" applyFont="1" applyFill="1" applyProtection="1"/>
    <xf numFmtId="0" fontId="10" fillId="3" borderId="5" xfId="0" applyFont="1" applyFill="1" applyBorder="1" applyProtection="1"/>
    <xf numFmtId="0" fontId="10" fillId="4" borderId="0" xfId="0" applyFont="1" applyFill="1" applyBorder="1" applyProtection="1"/>
    <xf numFmtId="0" fontId="14" fillId="2" borderId="6" xfId="0" applyFont="1" applyFill="1" applyBorder="1" applyProtection="1"/>
    <xf numFmtId="0" fontId="18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4" fillId="3" borderId="5" xfId="0" applyFont="1" applyFill="1" applyBorder="1" applyProtection="1"/>
    <xf numFmtId="0" fontId="4" fillId="0" borderId="0" xfId="0" applyFont="1" applyProtection="1"/>
    <xf numFmtId="0" fontId="4" fillId="2" borderId="6" xfId="0" applyFont="1" applyFill="1" applyBorder="1" applyProtection="1"/>
    <xf numFmtId="0" fontId="4" fillId="4" borderId="0" xfId="0" applyFont="1" applyFill="1" applyBorder="1" applyProtection="1"/>
    <xf numFmtId="0" fontId="9" fillId="3" borderId="6" xfId="0" applyFont="1" applyFill="1" applyBorder="1" applyProtection="1"/>
    <xf numFmtId="0" fontId="13" fillId="2" borderId="7" xfId="0" applyFont="1" applyFill="1" applyBorder="1" applyProtection="1"/>
    <xf numFmtId="0" fontId="9" fillId="5" borderId="7" xfId="0" applyFont="1" applyFill="1" applyBorder="1" applyProtection="1"/>
    <xf numFmtId="0" fontId="7" fillId="5" borderId="7" xfId="0" applyFont="1" applyFill="1" applyBorder="1" applyAlignment="1" applyProtection="1">
      <alignment horizontal="left"/>
    </xf>
    <xf numFmtId="0" fontId="7" fillId="5" borderId="7" xfId="0" applyFont="1" applyFill="1" applyBorder="1" applyProtection="1"/>
    <xf numFmtId="0" fontId="0" fillId="5" borderId="7" xfId="0" applyFont="1" applyFill="1" applyBorder="1" applyProtection="1"/>
    <xf numFmtId="0" fontId="4" fillId="5" borderId="7" xfId="0" applyFont="1" applyFill="1" applyBorder="1" applyAlignment="1" applyProtection="1">
      <alignment horizontal="left"/>
    </xf>
    <xf numFmtId="0" fontId="11" fillId="5" borderId="7" xfId="0" applyFont="1" applyFill="1" applyBorder="1" applyProtection="1"/>
    <xf numFmtId="0" fontId="12" fillId="5" borderId="7" xfId="0" applyFont="1" applyFill="1" applyBorder="1" applyAlignment="1" applyProtection="1">
      <alignment horizontal="left"/>
    </xf>
    <xf numFmtId="0" fontId="13" fillId="5" borderId="7" xfId="0" applyFont="1" applyFill="1" applyBorder="1" applyProtection="1"/>
    <xf numFmtId="0" fontId="14" fillId="5" borderId="7" xfId="0" applyFont="1" applyFill="1" applyBorder="1" applyProtection="1"/>
    <xf numFmtId="0" fontId="0" fillId="5" borderId="7" xfId="0" applyFill="1" applyBorder="1" applyProtection="1"/>
    <xf numFmtId="0" fontId="25" fillId="5" borderId="7" xfId="0" applyFont="1" applyFill="1" applyBorder="1" applyAlignment="1" applyProtection="1">
      <alignment horizontal="center"/>
    </xf>
    <xf numFmtId="0" fontId="9" fillId="5" borderId="7" xfId="0" applyNumberFormat="1" applyFont="1" applyFill="1" applyBorder="1" applyProtection="1"/>
    <xf numFmtId="0" fontId="4" fillId="5" borderId="7" xfId="0" applyFont="1" applyFill="1" applyBorder="1" applyProtection="1"/>
    <xf numFmtId="166" fontId="9" fillId="5" borderId="7" xfId="0" applyNumberFormat="1" applyFont="1" applyFill="1" applyBorder="1" applyProtection="1"/>
    <xf numFmtId="0" fontId="17" fillId="5" borderId="7" xfId="2" applyFont="1" applyFill="1" applyBorder="1" applyAlignment="1" applyProtection="1">
      <alignment horizontal="left"/>
    </xf>
    <xf numFmtId="0" fontId="4" fillId="3" borderId="6" xfId="0" applyFont="1" applyFill="1" applyBorder="1" applyProtection="1"/>
    <xf numFmtId="0" fontId="7" fillId="5" borderId="7" xfId="0" applyFont="1" applyFill="1" applyBorder="1" applyAlignment="1" applyProtection="1">
      <alignment horizontal="center"/>
    </xf>
    <xf numFmtId="0" fontId="4" fillId="5" borderId="8" xfId="7" applyFont="1" applyFill="1" applyBorder="1" applyAlignment="1" applyProtection="1">
      <alignment horizontal="left"/>
    </xf>
    <xf numFmtId="0" fontId="10" fillId="6" borderId="7" xfId="0" applyFont="1" applyFill="1" applyBorder="1" applyProtection="1"/>
    <xf numFmtId="0" fontId="14" fillId="6" borderId="7" xfId="0" applyFont="1" applyFill="1" applyBorder="1" applyProtection="1"/>
    <xf numFmtId="0" fontId="8" fillId="6" borderId="7" xfId="0" applyFont="1" applyFill="1" applyBorder="1" applyAlignment="1" applyProtection="1">
      <alignment horizontal="left"/>
    </xf>
    <xf numFmtId="0" fontId="34" fillId="6" borderId="7" xfId="0" applyFont="1" applyFill="1" applyBorder="1" applyProtection="1"/>
    <xf numFmtId="0" fontId="8" fillId="6" borderId="9" xfId="0" applyFont="1" applyFill="1" applyBorder="1" applyAlignment="1" applyProtection="1">
      <alignment horizontal="left"/>
    </xf>
    <xf numFmtId="0" fontId="8" fillId="6" borderId="10" xfId="0" applyFont="1" applyFill="1" applyBorder="1" applyProtection="1"/>
    <xf numFmtId="0" fontId="8" fillId="6" borderId="11" xfId="0" applyFont="1" applyFill="1" applyBorder="1" applyProtection="1"/>
    <xf numFmtId="166" fontId="8" fillId="6" borderId="7" xfId="0" applyNumberFormat="1" applyFont="1" applyFill="1" applyBorder="1" applyProtection="1"/>
    <xf numFmtId="0" fontId="27" fillId="4" borderId="0" xfId="0" applyFont="1" applyFill="1" applyProtection="1"/>
    <xf numFmtId="0" fontId="28" fillId="3" borderId="7" xfId="11" applyFont="1" applyBorder="1" applyProtection="1"/>
    <xf numFmtId="166" fontId="29" fillId="3" borderId="7" xfId="11" applyNumberFormat="1" applyFont="1" applyBorder="1" applyProtection="1"/>
    <xf numFmtId="164" fontId="28" fillId="3" borderId="7" xfId="11" applyNumberFormat="1" applyFont="1" applyBorder="1" applyProtection="1"/>
    <xf numFmtId="0" fontId="27" fillId="0" borderId="0" xfId="0" applyFont="1" applyProtection="1"/>
    <xf numFmtId="0" fontId="8" fillId="6" borderId="7" xfId="0" applyFont="1" applyFill="1" applyBorder="1" applyProtection="1"/>
    <xf numFmtId="166" fontId="8" fillId="6" borderId="7" xfId="0" applyNumberFormat="1" applyFont="1" applyFill="1" applyBorder="1" applyAlignment="1" applyProtection="1">
      <alignment horizontal="right"/>
    </xf>
    <xf numFmtId="0" fontId="19" fillId="6" borderId="7" xfId="2" applyFont="1" applyFill="1" applyBorder="1" applyAlignment="1" applyProtection="1">
      <alignment horizontal="left"/>
    </xf>
    <xf numFmtId="0" fontId="4" fillId="6" borderId="7" xfId="0" applyFont="1" applyFill="1" applyBorder="1" applyProtection="1"/>
    <xf numFmtId="0" fontId="4" fillId="6" borderId="7" xfId="0" applyFont="1" applyFill="1" applyBorder="1" applyAlignment="1" applyProtection="1">
      <alignment horizontal="left"/>
    </xf>
    <xf numFmtId="0" fontId="24" fillId="6" borderId="7" xfId="0" applyFont="1" applyFill="1" applyBorder="1" applyProtection="1"/>
    <xf numFmtId="0" fontId="8" fillId="6" borderId="7" xfId="2" applyFont="1" applyFill="1" applyBorder="1" applyAlignment="1" applyProtection="1"/>
    <xf numFmtId="0" fontId="0" fillId="5" borderId="7" xfId="0" applyFont="1" applyFill="1" applyBorder="1" applyAlignment="1" applyProtection="1">
      <alignment horizontal="left"/>
    </xf>
    <xf numFmtId="0" fontId="28" fillId="3" borderId="7" xfId="11" applyFont="1" applyBorder="1" applyAlignment="1" applyProtection="1">
      <alignment horizontal="left"/>
    </xf>
    <xf numFmtId="0" fontId="4" fillId="5" borderId="7" xfId="2" applyFont="1" applyFill="1" applyBorder="1" applyAlignment="1" applyProtection="1">
      <alignment horizontal="left"/>
    </xf>
    <xf numFmtId="0" fontId="0" fillId="5" borderId="7" xfId="0" applyFill="1" applyBorder="1" applyAlignment="1" applyProtection="1">
      <alignment horizontal="left"/>
    </xf>
    <xf numFmtId="0" fontId="35" fillId="3" borderId="5" xfId="0" applyFont="1" applyFill="1" applyBorder="1" applyAlignment="1" applyProtection="1"/>
    <xf numFmtId="0" fontId="36" fillId="3" borderId="12" xfId="6" applyFont="1" applyBorder="1" applyAlignment="1" applyProtection="1"/>
    <xf numFmtId="0" fontId="36" fillId="3" borderId="13" xfId="6" applyFont="1" applyBorder="1" applyAlignment="1" applyProtection="1"/>
    <xf numFmtId="0" fontId="37" fillId="2" borderId="0" xfId="0" applyFont="1" applyFill="1" applyBorder="1" applyProtection="1"/>
    <xf numFmtId="0" fontId="8" fillId="3" borderId="7" xfId="11" applyFont="1" applyBorder="1" applyAlignment="1" applyProtection="1">
      <alignment horizontal="left"/>
    </xf>
    <xf numFmtId="166" fontId="19" fillId="3" borderId="7" xfId="11" applyNumberFormat="1" applyFont="1" applyBorder="1" applyProtection="1"/>
    <xf numFmtId="166" fontId="37" fillId="0" borderId="0" xfId="0" applyNumberFormat="1" applyFont="1" applyFill="1" applyBorder="1" applyProtection="1"/>
    <xf numFmtId="0" fontId="0" fillId="4" borderId="0" xfId="0" applyFont="1" applyFill="1" applyProtection="1"/>
    <xf numFmtId="0" fontId="0" fillId="4" borderId="6" xfId="0" applyFont="1" applyFill="1" applyBorder="1" applyProtection="1"/>
    <xf numFmtId="0" fontId="9" fillId="7" borderId="7" xfId="0" applyNumberFormat="1" applyFont="1" applyFill="1" applyBorder="1" applyProtection="1">
      <protection locked="0"/>
    </xf>
    <xf numFmtId="1" fontId="9" fillId="7" borderId="7" xfId="4" applyNumberFormat="1" applyFont="1" applyFill="1" applyBorder="1" applyProtection="1">
      <protection locked="0"/>
    </xf>
    <xf numFmtId="1" fontId="9" fillId="7" borderId="7" xfId="4" applyNumberFormat="1" applyFont="1" applyFill="1" applyBorder="1" applyProtection="1"/>
    <xf numFmtId="0" fontId="7" fillId="8" borderId="7" xfId="0" applyFont="1" applyFill="1" applyBorder="1" applyAlignment="1" applyProtection="1">
      <alignment horizontal="center"/>
      <protection locked="0"/>
    </xf>
    <xf numFmtId="166" fontId="9" fillId="8" borderId="7" xfId="0" applyNumberFormat="1" applyFont="1" applyFill="1" applyBorder="1" applyProtection="1">
      <protection locked="0"/>
    </xf>
    <xf numFmtId="166" fontId="13" fillId="8" borderId="7" xfId="0" applyNumberFormat="1" applyFont="1" applyFill="1" applyBorder="1" applyProtection="1">
      <protection locked="0"/>
    </xf>
    <xf numFmtId="166" fontId="18" fillId="8" borderId="7" xfId="0" applyNumberFormat="1" applyFont="1" applyFill="1" applyBorder="1" applyProtection="1"/>
    <xf numFmtId="0" fontId="4" fillId="5" borderId="14" xfId="0" applyFont="1" applyFill="1" applyBorder="1" applyProtection="1"/>
    <xf numFmtId="0" fontId="4" fillId="7" borderId="14" xfId="0" applyNumberFormat="1" applyFont="1" applyFill="1" applyBorder="1" applyProtection="1"/>
    <xf numFmtId="0" fontId="4" fillId="7" borderId="14" xfId="4" applyNumberFormat="1" applyFont="1" applyFill="1" applyBorder="1" applyProtection="1"/>
    <xf numFmtId="2" fontId="4" fillId="7" borderId="14" xfId="4" applyNumberFormat="1" applyFont="1" applyFill="1" applyBorder="1" applyProtection="1"/>
    <xf numFmtId="166" fontId="8" fillId="6" borderId="14" xfId="0" applyNumberFormat="1" applyFont="1" applyFill="1" applyBorder="1" applyAlignment="1" applyProtection="1">
      <alignment horizontal="right"/>
    </xf>
    <xf numFmtId="166" fontId="8" fillId="6" borderId="14" xfId="0" applyNumberFormat="1" applyFont="1" applyFill="1" applyBorder="1" applyProtection="1"/>
    <xf numFmtId="0" fontId="4" fillId="5" borderId="14" xfId="0" applyNumberFormat="1" applyFont="1" applyFill="1" applyBorder="1" applyProtection="1"/>
    <xf numFmtId="166" fontId="4" fillId="8" borderId="14" xfId="0" applyNumberFormat="1" applyFont="1" applyFill="1" applyBorder="1" applyProtection="1"/>
    <xf numFmtId="166" fontId="34" fillId="6" borderId="14" xfId="0" applyNumberFormat="1" applyFont="1" applyFill="1" applyBorder="1" applyProtection="1"/>
    <xf numFmtId="166" fontId="19" fillId="3" borderId="14" xfId="11" applyNumberFormat="1" applyFont="1" applyBorder="1" applyProtection="1"/>
    <xf numFmtId="166" fontId="29" fillId="3" borderId="14" xfId="11" applyNumberFormat="1" applyFont="1" applyBorder="1" applyProtection="1"/>
    <xf numFmtId="0" fontId="0" fillId="4" borderId="0" xfId="0" applyFont="1" applyFill="1" applyBorder="1" applyProtection="1"/>
    <xf numFmtId="0" fontId="4" fillId="2" borderId="15" xfId="0" applyFont="1" applyFill="1" applyBorder="1" applyAlignment="1" applyProtection="1">
      <alignment horizontal="left"/>
    </xf>
    <xf numFmtId="0" fontId="0" fillId="5" borderId="14" xfId="0" applyFont="1" applyFill="1" applyBorder="1" applyProtection="1"/>
    <xf numFmtId="0" fontId="4" fillId="8" borderId="7" xfId="7" applyFill="1" applyBorder="1" applyProtection="1">
      <protection locked="0"/>
    </xf>
    <xf numFmtId="0" fontId="4" fillId="7" borderId="7" xfId="7" applyFill="1" applyBorder="1" applyProtection="1">
      <protection locked="0"/>
    </xf>
    <xf numFmtId="166" fontId="8" fillId="6" borderId="8" xfId="0" applyNumberFormat="1" applyFont="1" applyFill="1" applyBorder="1" applyProtection="1"/>
    <xf numFmtId="166" fontId="18" fillId="8" borderId="7" xfId="0" applyNumberFormat="1" applyFont="1" applyFill="1" applyBorder="1" applyProtection="1">
      <protection locked="0"/>
    </xf>
    <xf numFmtId="0" fontId="4" fillId="5" borderId="7" xfId="7" applyFont="1" applyFill="1" applyBorder="1" applyProtection="1"/>
    <xf numFmtId="0" fontId="4" fillId="5" borderId="7" xfId="7" applyFont="1" applyFill="1" applyBorder="1" applyAlignment="1" applyProtection="1">
      <alignment wrapText="1"/>
    </xf>
    <xf numFmtId="0" fontId="9" fillId="7" borderId="7" xfId="0" applyNumberFormat="1" applyFont="1" applyFill="1" applyBorder="1" applyProtection="1"/>
    <xf numFmtId="0" fontId="7" fillId="8" borderId="7" xfId="0" applyFont="1" applyFill="1" applyBorder="1" applyAlignment="1" applyProtection="1">
      <alignment horizontal="center"/>
    </xf>
    <xf numFmtId="166" fontId="13" fillId="8" borderId="7" xfId="0" applyNumberFormat="1" applyFont="1" applyFill="1" applyBorder="1" applyProtection="1"/>
    <xf numFmtId="0" fontId="4" fillId="8" borderId="7" xfId="7" applyFill="1" applyBorder="1" applyProtection="1"/>
    <xf numFmtId="0" fontId="4" fillId="7" borderId="7" xfId="7" applyFill="1" applyBorder="1" applyProtection="1"/>
    <xf numFmtId="165" fontId="4" fillId="7" borderId="7" xfId="7" applyNumberFormat="1" applyFill="1" applyBorder="1" applyProtection="1"/>
    <xf numFmtId="166" fontId="9" fillId="8" borderId="7" xfId="0" applyNumberFormat="1" applyFont="1" applyFill="1" applyBorder="1" applyProtection="1"/>
    <xf numFmtId="166" fontId="34" fillId="6" borderId="7" xfId="0" applyNumberFormat="1" applyFont="1" applyFill="1" applyBorder="1" applyProtection="1"/>
    <xf numFmtId="166" fontId="18" fillId="0" borderId="0" xfId="0" applyNumberFormat="1" applyFont="1" applyFill="1" applyBorder="1" applyProtection="1"/>
    <xf numFmtId="0" fontId="7" fillId="8" borderId="14" xfId="0" applyFont="1" applyFill="1" applyBorder="1" applyAlignment="1" applyProtection="1">
      <alignment horizontal="center"/>
    </xf>
    <xf numFmtId="0" fontId="4" fillId="8" borderId="14" xfId="0" applyFont="1" applyFill="1" applyBorder="1" applyProtection="1"/>
    <xf numFmtId="167" fontId="4" fillId="8" borderId="14" xfId="14" applyNumberFormat="1" applyFont="1" applyFill="1" applyBorder="1" applyProtection="1"/>
    <xf numFmtId="0" fontId="30" fillId="4" borderId="0" xfId="0" applyFont="1" applyFill="1" applyProtection="1"/>
    <xf numFmtId="0" fontId="30" fillId="4" borderId="6" xfId="0" applyFont="1" applyFill="1" applyBorder="1" applyProtection="1"/>
    <xf numFmtId="0" fontId="32" fillId="4" borderId="0" xfId="0" applyFont="1" applyFill="1" applyAlignment="1" applyProtection="1">
      <alignment horizontal="left"/>
    </xf>
    <xf numFmtId="0" fontId="16" fillId="4" borderId="0" xfId="0" applyFont="1" applyFill="1" applyAlignment="1" applyProtection="1">
      <alignment horizontal="left"/>
    </xf>
    <xf numFmtId="0" fontId="33" fillId="4" borderId="0" xfId="0" applyFont="1" applyFill="1" applyAlignment="1" applyProtection="1">
      <alignment horizontal="left"/>
    </xf>
    <xf numFmtId="2" fontId="9" fillId="7" borderId="7" xfId="4" applyNumberFormat="1" applyFont="1" applyFill="1" applyBorder="1" applyProtection="1"/>
    <xf numFmtId="0" fontId="0" fillId="5" borderId="7" xfId="7" applyFont="1" applyFill="1" applyBorder="1" applyAlignment="1" applyProtection="1">
      <alignment wrapText="1"/>
    </xf>
    <xf numFmtId="0" fontId="8" fillId="5" borderId="7" xfId="0" applyFont="1" applyFill="1" applyBorder="1" applyProtection="1"/>
    <xf numFmtId="166" fontId="7" fillId="5" borderId="14" xfId="0" applyNumberFormat="1" applyFont="1" applyFill="1" applyBorder="1" applyProtection="1"/>
    <xf numFmtId="0" fontId="12" fillId="5" borderId="7" xfId="2" applyFont="1" applyFill="1" applyBorder="1" applyAlignment="1" applyProtection="1">
      <alignment horizontal="left"/>
    </xf>
    <xf numFmtId="2" fontId="9" fillId="7" borderId="7" xfId="4" applyNumberFormat="1" applyFont="1" applyFill="1" applyBorder="1" applyProtection="1">
      <protection locked="0"/>
    </xf>
    <xf numFmtId="0" fontId="31" fillId="4" borderId="0" xfId="0" applyFont="1" applyFill="1" applyAlignment="1" applyProtection="1">
      <alignment horizontal="left"/>
    </xf>
    <xf numFmtId="0" fontId="22" fillId="3" borderId="13" xfId="6" applyFont="1" applyBorder="1" applyAlignment="1" applyProtection="1">
      <alignment horizontal="center"/>
    </xf>
    <xf numFmtId="0" fontId="22" fillId="3" borderId="16" xfId="6" applyFont="1" applyBorder="1" applyAlignment="1" applyProtection="1">
      <alignment horizontal="center"/>
    </xf>
    <xf numFmtId="0" fontId="23" fillId="3" borderId="0" xfId="12" applyFont="1" applyBorder="1" applyAlignment="1" applyProtection="1">
      <alignment horizontal="center" vertical="top"/>
    </xf>
    <xf numFmtId="0" fontId="23" fillId="3" borderId="9" xfId="12" applyFont="1" applyBorder="1" applyAlignment="1" applyProtection="1">
      <alignment horizontal="center" vertical="top"/>
    </xf>
    <xf numFmtId="0" fontId="24" fillId="3" borderId="12" xfId="6" applyFont="1" applyBorder="1" applyAlignment="1" applyProtection="1">
      <alignment horizontal="right"/>
    </xf>
    <xf numFmtId="0" fontId="24" fillId="3" borderId="17" xfId="6" applyFont="1" applyBorder="1" applyAlignment="1" applyProtection="1">
      <alignment horizontal="right"/>
    </xf>
    <xf numFmtId="0" fontId="30" fillId="4" borderId="6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0" fillId="4" borderId="0" xfId="0" applyFont="1" applyFill="1" applyBorder="1" applyAlignment="1" applyProtection="1">
      <alignment wrapText="1"/>
    </xf>
  </cellXfs>
  <cellStyles count="15">
    <cellStyle name="Cell för ifyllnad" xfId="1" xr:uid="{00000000-0005-0000-0000-000000000000}"/>
    <cellStyle name="Hyperlänk" xfId="2" builtinId="8"/>
    <cellStyle name="Normal" xfId="0" builtinId="0"/>
    <cellStyle name="Normal 3" xfId="3" xr:uid="{00000000-0005-0000-0000-000003000000}"/>
    <cellStyle name="Procent" xfId="4" builtinId="5"/>
    <cellStyle name="Rubrik tabell mindre" xfId="5" xr:uid="{00000000-0005-0000-0000-000005000000}"/>
    <cellStyle name="Rubrik textsida" xfId="6" xr:uid="{00000000-0005-0000-0000-000006000000}"/>
    <cellStyle name="Tabell" xfId="7" xr:uid="{00000000-0005-0000-0000-000007000000}"/>
    <cellStyle name="Tabell - markerad rad" xfId="8" xr:uid="{00000000-0005-0000-0000-000008000000}"/>
    <cellStyle name="Tabellrubrik nivå 2" xfId="9" xr:uid="{00000000-0005-0000-0000-000009000000}"/>
    <cellStyle name="Tabellrubrik nivå 3" xfId="10" xr:uid="{00000000-0005-0000-0000-00000A000000}"/>
    <cellStyle name="Tabellsumma" xfId="11" xr:uid="{00000000-0005-0000-0000-00000B000000}"/>
    <cellStyle name="Underrubrik tabell" xfId="12" xr:uid="{00000000-0005-0000-0000-00000C000000}"/>
    <cellStyle name="Underrubrik textsida" xfId="13" xr:uid="{00000000-0005-0000-0000-00000D000000}"/>
    <cellStyle name="Valuta" xfId="14" builtinId="4"/>
  </cellStyles>
  <dxfs count="32"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  <fill>
        <patternFill>
          <bgColor indexed="46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  <fill>
        <patternFill>
          <bgColor indexed="46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  <fill>
        <patternFill>
          <bgColor indexed="46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  <fill>
        <patternFill>
          <bgColor indexed="46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  <fill>
        <patternFill>
          <bgColor indexed="46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  <fill>
        <patternFill>
          <bgColor indexed="46"/>
        </patternFill>
      </fill>
    </dxf>
    <dxf>
      <font>
        <b val="0"/>
        <i val="0"/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7A2C0"/>
      <rgbColor rgb="00FFFFFF"/>
      <rgbColor rgb="00000000"/>
      <rgbColor rgb="007F7F7F"/>
      <rgbColor rgb="00BFBFBF"/>
      <rgbColor rgb="00666666"/>
      <rgbColor rgb="00000000"/>
      <rgbColor rgb="00A6A6A6"/>
      <rgbColor rgb="00000000"/>
      <rgbColor rgb="007F7F7F"/>
      <rgbColor rgb="00FFFFFF"/>
      <rgbColor rgb="00666666"/>
      <rgbColor rgb="00E5E5E5"/>
      <rgbColor rgb="00A6A6A6"/>
      <rgbColor rgb="00FFFFFF"/>
      <rgbColor rgb="00FFFFFF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BFBFBF"/>
      <rgbColor rgb="00A6A6A6"/>
      <rgbColor rgb="007F7F7F"/>
      <rgbColor rgb="00666666"/>
      <rgbColor rgb="00BFBFBF"/>
      <rgbColor rgb="00000000"/>
      <rgbColor rgb="00E5E5E5"/>
      <rgbColor rgb="004D4D4D"/>
      <rgbColor rgb="00BFBFBF"/>
      <rgbColor rgb="00A6A6A6"/>
      <rgbColor rgb="00666666"/>
      <rgbColor rgb="004D4D4D"/>
      <rgbColor rgb="004D4D4D"/>
      <rgbColor rgb="004D4D4D"/>
      <rgbColor rgb="00E5E5E5"/>
      <rgbColor rgb="00FFFFFF"/>
      <rgbColor rgb="00000000"/>
      <rgbColor rgb="007F7F7F"/>
      <rgbColor rgb="00FFE91B"/>
      <rgbColor rgb="00EC736A"/>
      <rgbColor rgb="00AAA095"/>
      <rgbColor rgb="00E5E5E5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B11"/>
  <sheetViews>
    <sheetView zoomScaleNormal="100" workbookViewId="0">
      <selection activeCell="E7" sqref="E7"/>
    </sheetView>
  </sheetViews>
  <sheetFormatPr defaultColWidth="9.09765625" defaultRowHeight="11.5" x14ac:dyDescent="0.25"/>
  <cols>
    <col min="1" max="28" width="9.09765625" style="14"/>
    <col min="29" max="16384" width="9.09765625" style="6"/>
  </cols>
  <sheetData>
    <row r="9" spans="6:10" ht="35" x14ac:dyDescent="0.7">
      <c r="F9" s="127" t="s">
        <v>36</v>
      </c>
      <c r="G9" s="127"/>
      <c r="H9" s="127"/>
      <c r="I9" s="127"/>
      <c r="J9" s="127"/>
    </row>
    <row r="10" spans="6:10" ht="25" x14ac:dyDescent="0.5">
      <c r="F10" s="118" t="s">
        <v>58</v>
      </c>
      <c r="G10" s="119"/>
      <c r="H10" s="119"/>
      <c r="I10" s="119"/>
      <c r="J10" s="119"/>
    </row>
    <row r="11" spans="6:10" ht="20" x14ac:dyDescent="0.4">
      <c r="F11" s="120" t="s">
        <v>59</v>
      </c>
      <c r="G11" s="119"/>
      <c r="H11" s="119"/>
      <c r="I11" s="119"/>
      <c r="J11" s="119"/>
    </row>
  </sheetData>
  <mergeCells count="1">
    <mergeCell ref="F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&amp;RBilaga 9</oddHeader>
    <oddFooter>&amp;LFordon 2012
Projekt nr 10091&amp;C1(2)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I32"/>
  <sheetViews>
    <sheetView tabSelected="1" zoomScaleNormal="100" workbookViewId="0">
      <selection activeCell="B33" sqref="B33"/>
    </sheetView>
  </sheetViews>
  <sheetFormatPr defaultColWidth="9.09765625" defaultRowHeight="11.5" x14ac:dyDescent="0.25"/>
  <cols>
    <col min="1" max="1" width="9.09765625" style="6"/>
    <col min="2" max="2" width="43.296875" style="6" customWidth="1"/>
    <col min="3" max="6" width="18.8984375" style="6" customWidth="1"/>
    <col min="7" max="7" width="14.296875" style="6" customWidth="1"/>
    <col min="8" max="10" width="49.69921875" style="14" customWidth="1"/>
    <col min="11" max="35" width="9.09765625" style="14"/>
    <col min="36" max="16384" width="9.09765625" style="6"/>
  </cols>
  <sheetData>
    <row r="1" spans="1:35" s="8" customFormat="1" ht="18.75" customHeight="1" thickBot="1" x14ac:dyDescent="0.4">
      <c r="A1" s="68"/>
      <c r="B1" s="69"/>
      <c r="C1" s="132"/>
      <c r="D1" s="132"/>
      <c r="E1" s="132"/>
      <c r="F1" s="132"/>
      <c r="G1" s="133"/>
    </row>
    <row r="2" spans="1:35" s="8" customFormat="1" ht="15.75" customHeight="1" thickBot="1" x14ac:dyDescent="0.4">
      <c r="A2" s="68"/>
      <c r="B2" s="70"/>
      <c r="C2" s="132"/>
      <c r="D2" s="132"/>
      <c r="E2" s="132"/>
      <c r="F2" s="132"/>
      <c r="G2" s="133"/>
    </row>
    <row r="3" spans="1:35" s="2" customFormat="1" ht="18" customHeight="1" x14ac:dyDescent="0.35">
      <c r="A3" s="15"/>
      <c r="B3" s="128" t="s">
        <v>53</v>
      </c>
      <c r="C3" s="128"/>
      <c r="D3" s="128"/>
      <c r="E3" s="128"/>
      <c r="F3" s="128"/>
      <c r="G3" s="12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2" customFormat="1" ht="14.15" customHeight="1" x14ac:dyDescent="0.25">
      <c r="A4" s="24"/>
      <c r="B4" s="130" t="s">
        <v>51</v>
      </c>
      <c r="C4" s="130"/>
      <c r="D4" s="130"/>
      <c r="E4" s="130"/>
      <c r="F4" s="130"/>
      <c r="G4" s="13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2" customFormat="1" ht="15.75" customHeight="1" x14ac:dyDescent="0.25">
      <c r="A5" s="26"/>
      <c r="B5" s="28" t="s">
        <v>47</v>
      </c>
      <c r="C5" s="97" t="s">
        <v>43</v>
      </c>
      <c r="D5" s="97" t="s">
        <v>44</v>
      </c>
      <c r="E5" s="97" t="s">
        <v>45</v>
      </c>
      <c r="F5" s="97" t="s">
        <v>46</v>
      </c>
      <c r="G5" s="27"/>
      <c r="H5" s="7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3" customFormat="1" ht="14.25" customHeight="1" x14ac:dyDescent="0.25">
      <c r="A6" s="26"/>
      <c r="B6" s="29" t="s">
        <v>52</v>
      </c>
      <c r="C6" s="104">
        <v>1</v>
      </c>
      <c r="D6" s="104">
        <v>1</v>
      </c>
      <c r="E6" s="104">
        <v>1</v>
      </c>
      <c r="F6" s="104">
        <v>1</v>
      </c>
      <c r="G6" s="30"/>
      <c r="H6" s="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" customFormat="1" ht="15.75" customHeight="1" x14ac:dyDescent="0.25">
      <c r="A7" s="31"/>
      <c r="B7" s="29" t="s">
        <v>29</v>
      </c>
      <c r="C7" s="104">
        <v>3</v>
      </c>
      <c r="D7" s="104">
        <v>3</v>
      </c>
      <c r="E7" s="104">
        <v>3</v>
      </c>
      <c r="F7" s="104">
        <v>3</v>
      </c>
      <c r="G7" s="64" t="s">
        <v>1</v>
      </c>
      <c r="H7" s="7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3" customFormat="1" ht="13.5" customHeight="1" x14ac:dyDescent="0.25">
      <c r="A8" s="31"/>
      <c r="B8" s="26" t="s">
        <v>2</v>
      </c>
      <c r="C8" s="121">
        <v>4</v>
      </c>
      <c r="D8" s="121">
        <v>4</v>
      </c>
      <c r="E8" s="121">
        <v>4</v>
      </c>
      <c r="F8" s="121">
        <v>4</v>
      </c>
      <c r="G8" s="64" t="s">
        <v>0</v>
      </c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3" customFormat="1" ht="15.75" customHeight="1" x14ac:dyDescent="0.25">
      <c r="A9" s="31"/>
      <c r="B9" s="26" t="s">
        <v>17</v>
      </c>
      <c r="C9" s="79">
        <v>50</v>
      </c>
      <c r="D9" s="79">
        <v>50</v>
      </c>
      <c r="E9" s="79">
        <v>50</v>
      </c>
      <c r="F9" s="79">
        <v>50</v>
      </c>
      <c r="G9" s="64" t="s">
        <v>0</v>
      </c>
      <c r="H9" s="116" t="s">
        <v>54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2" customFormat="1" ht="20.25" customHeight="1" x14ac:dyDescent="0.25">
      <c r="A10" s="26"/>
      <c r="B10" s="28" t="s">
        <v>16</v>
      </c>
      <c r="C10" s="105" t="s">
        <v>39</v>
      </c>
      <c r="D10" s="105"/>
      <c r="E10" s="105"/>
      <c r="F10" s="105"/>
      <c r="G10" s="42"/>
      <c r="H10" s="7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2" customFormat="1" ht="15" customHeight="1" x14ac:dyDescent="0.25">
      <c r="A11" s="26"/>
      <c r="B11" s="28" t="s">
        <v>61</v>
      </c>
      <c r="C11" s="105" t="s">
        <v>40</v>
      </c>
      <c r="D11" s="105"/>
      <c r="E11" s="105"/>
      <c r="F11" s="105"/>
      <c r="G11" s="42"/>
      <c r="H11" s="7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4" customFormat="1" ht="15.75" customHeight="1" x14ac:dyDescent="0.25">
      <c r="A12" s="31"/>
      <c r="B12" s="28" t="s">
        <v>13</v>
      </c>
      <c r="C12" s="25"/>
      <c r="D12" s="25"/>
      <c r="E12" s="25"/>
      <c r="F12" s="25"/>
      <c r="G12" s="32"/>
      <c r="H12" s="7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4" customFormat="1" ht="15.75" customHeight="1" x14ac:dyDescent="0.25">
      <c r="A13" s="33"/>
      <c r="B13" s="33" t="s">
        <v>30</v>
      </c>
      <c r="C13" s="106">
        <v>300000</v>
      </c>
      <c r="D13" s="106">
        <v>350000</v>
      </c>
      <c r="E13" s="106">
        <v>300000</v>
      </c>
      <c r="F13" s="106">
        <v>350000</v>
      </c>
      <c r="G13" s="64"/>
      <c r="H13" s="7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5" customFormat="1" ht="13.5" customHeight="1" x14ac:dyDescent="0.25">
      <c r="A14" s="57"/>
      <c r="B14" s="57" t="s">
        <v>4</v>
      </c>
      <c r="C14" s="58">
        <f>C13</f>
        <v>300000</v>
      </c>
      <c r="D14" s="58">
        <f>D13</f>
        <v>350000</v>
      </c>
      <c r="E14" s="58">
        <f>E13</f>
        <v>300000</v>
      </c>
      <c r="F14" s="58">
        <f>F13</f>
        <v>350000</v>
      </c>
      <c r="G14" s="5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2" customFormat="1" ht="12.75" customHeight="1" x14ac:dyDescent="0.25">
      <c r="A15" s="34"/>
      <c r="B15" s="28" t="s">
        <v>14</v>
      </c>
      <c r="C15" s="97" t="s">
        <v>43</v>
      </c>
      <c r="D15" s="97" t="s">
        <v>44</v>
      </c>
      <c r="E15" s="97" t="s">
        <v>45</v>
      </c>
      <c r="F15" s="97" t="s">
        <v>46</v>
      </c>
      <c r="G15" s="2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2" customFormat="1" ht="15.75" customHeight="1" x14ac:dyDescent="0.25">
      <c r="A16" s="35"/>
      <c r="B16" s="102" t="s">
        <v>11</v>
      </c>
      <c r="C16" s="107">
        <v>0.5</v>
      </c>
      <c r="D16" s="107">
        <v>0.4</v>
      </c>
      <c r="E16" s="107">
        <v>0.75</v>
      </c>
      <c r="F16" s="107">
        <v>0.6</v>
      </c>
      <c r="G16" s="102" t="s">
        <v>48</v>
      </c>
      <c r="H16" s="117" t="s">
        <v>55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5.75" customHeight="1" x14ac:dyDescent="0.25">
      <c r="A17" s="35"/>
      <c r="B17" s="102" t="s">
        <v>9</v>
      </c>
      <c r="C17" s="108">
        <v>2000</v>
      </c>
      <c r="D17" s="108">
        <v>2000</v>
      </c>
      <c r="E17" s="108">
        <v>2000</v>
      </c>
      <c r="F17" s="108">
        <v>2000</v>
      </c>
      <c r="G17" s="102" t="s">
        <v>6</v>
      </c>
      <c r="H17" s="7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2" customFormat="1" ht="15.75" customHeight="1" x14ac:dyDescent="0.25">
      <c r="A18" s="35"/>
      <c r="B18" s="122" t="s">
        <v>60</v>
      </c>
      <c r="C18" s="109">
        <v>16</v>
      </c>
      <c r="D18" s="109">
        <v>18</v>
      </c>
      <c r="E18" s="109">
        <v>14</v>
      </c>
      <c r="F18" s="109">
        <v>23</v>
      </c>
      <c r="G18" s="102" t="s">
        <v>49</v>
      </c>
      <c r="H18" s="7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2" customFormat="1" ht="15.75" customHeight="1" x14ac:dyDescent="0.25">
      <c r="A19" s="62"/>
      <c r="B19" s="63" t="s">
        <v>8</v>
      </c>
      <c r="C19" s="51">
        <f>-PV(C8*0.01,C7,C16*C17*C18)</f>
        <v>44401.456531634074</v>
      </c>
      <c r="D19" s="51">
        <f>-PV(D8*0.01,D7,D16*D17*D18)</f>
        <v>39961.310878470664</v>
      </c>
      <c r="E19" s="51">
        <f>-PV(E8*0.01,E7,E16*E17*E18)</f>
        <v>58276.911697769727</v>
      </c>
      <c r="F19" s="51">
        <f>-PV(F8*0.01,F7,F16*F17*F18)</f>
        <v>76592.512517068782</v>
      </c>
      <c r="G19" s="4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2" customFormat="1" ht="15.75" customHeight="1" x14ac:dyDescent="0.25">
      <c r="A20" s="26"/>
      <c r="B20" s="28" t="s">
        <v>12</v>
      </c>
      <c r="C20" s="37"/>
      <c r="D20" s="37"/>
      <c r="E20" s="37"/>
      <c r="F20" s="37"/>
      <c r="G20" s="2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2" customFormat="1" ht="15.75" customHeight="1" x14ac:dyDescent="0.25">
      <c r="A21" s="26"/>
      <c r="B21" s="29" t="s">
        <v>37</v>
      </c>
      <c r="C21" s="110">
        <v>3000</v>
      </c>
      <c r="D21" s="110">
        <v>4000</v>
      </c>
      <c r="E21" s="110">
        <v>4000</v>
      </c>
      <c r="F21" s="110">
        <v>4000</v>
      </c>
      <c r="G21" s="64" t="s">
        <v>32</v>
      </c>
      <c r="H21" s="7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s="5" customFormat="1" ht="15.75" customHeight="1" x14ac:dyDescent="0.25">
      <c r="A22" s="57"/>
      <c r="B22" s="57" t="s">
        <v>7</v>
      </c>
      <c r="C22" s="51">
        <f>-PV(C8*0.01,C7,C21)</f>
        <v>8325.2730996813898</v>
      </c>
      <c r="D22" s="51">
        <f>-PV(D8*0.01,D7,D21)</f>
        <v>11100.364132908519</v>
      </c>
      <c r="E22" s="51">
        <f>-PV(E8*0.01,E7,E21)</f>
        <v>11100.364132908519</v>
      </c>
      <c r="F22" s="51">
        <f>-PV(F8*0.01,F7,F21)</f>
        <v>11100.364132908519</v>
      </c>
      <c r="G22" s="5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5" customFormat="1" ht="15.75" customHeight="1" x14ac:dyDescent="0.25">
      <c r="A23" s="34"/>
      <c r="B23" s="28" t="s">
        <v>10</v>
      </c>
      <c r="C23" s="39"/>
      <c r="D23" s="39"/>
      <c r="E23" s="39"/>
      <c r="F23" s="39"/>
      <c r="G23" s="4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5" customFormat="1" ht="15.75" customHeight="1" x14ac:dyDescent="0.25">
      <c r="A24" s="34"/>
      <c r="B24" s="29" t="s">
        <v>34</v>
      </c>
      <c r="C24" s="83">
        <v>6000</v>
      </c>
      <c r="D24" s="83">
        <v>6500</v>
      </c>
      <c r="E24" s="83">
        <v>500</v>
      </c>
      <c r="F24" s="83">
        <v>360</v>
      </c>
      <c r="G24" s="66" t="s">
        <v>32</v>
      </c>
      <c r="H24" s="7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" customFormat="1" ht="13.5" customHeight="1" x14ac:dyDescent="0.25">
      <c r="A25" s="49"/>
      <c r="B25" s="50" t="s">
        <v>5</v>
      </c>
      <c r="C25" s="100">
        <f>-PV(C8*0.01,C7,C24)</f>
        <v>16650.54619936278</v>
      </c>
      <c r="D25" s="100">
        <f>-PV(D8*0.01,D7,D24)</f>
        <v>18038.091715976341</v>
      </c>
      <c r="E25" s="100">
        <f>-PV(E8*0.01,E7,E24)</f>
        <v>1387.5455166135648</v>
      </c>
      <c r="F25" s="100">
        <f>-PV(F8*0.01,F7,F24)</f>
        <v>999.03277196176668</v>
      </c>
      <c r="G25" s="4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1" customFormat="1" ht="24" customHeight="1" x14ac:dyDescent="0.25">
      <c r="A26" s="34"/>
      <c r="B26" s="28" t="s">
        <v>38</v>
      </c>
      <c r="C26" s="83">
        <f>(C9/100)*C13</f>
        <v>150000</v>
      </c>
      <c r="D26" s="83">
        <f>(D9/100)*D13</f>
        <v>175000</v>
      </c>
      <c r="E26" s="83">
        <f>(E9/100)*E13</f>
        <v>150000</v>
      </c>
      <c r="F26" s="83">
        <f>(F9/100)*F13</f>
        <v>175000</v>
      </c>
      <c r="G26" s="64"/>
      <c r="H26" s="134" t="s">
        <v>56</v>
      </c>
      <c r="I26" s="13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1" customFormat="1" ht="15.75" hidden="1" customHeight="1" x14ac:dyDescent="0.25">
      <c r="A27" s="17"/>
      <c r="B27" s="71" t="s">
        <v>15</v>
      </c>
      <c r="C27" s="74">
        <f>C13-C26</f>
        <v>150000</v>
      </c>
      <c r="D27" s="74"/>
      <c r="E27" s="74"/>
      <c r="F27" s="74"/>
      <c r="G27" s="18"/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1" customFormat="1" ht="15.75" customHeight="1" x14ac:dyDescent="0.25">
      <c r="A28" s="44"/>
      <c r="B28" s="47" t="s">
        <v>31</v>
      </c>
      <c r="C28" s="111">
        <f>-PV(C8*0.01,C7,,C26)</f>
        <v>133349.45380063722</v>
      </c>
      <c r="D28" s="111">
        <f>-PV(D8*0.01,D7,,D26)</f>
        <v>155574.36276741009</v>
      </c>
      <c r="E28" s="111">
        <f>-PV(E8*0.01,E7,,E26)</f>
        <v>133349.45380063722</v>
      </c>
      <c r="F28" s="111">
        <f>-PV(F8*0.01,F7,,F26)</f>
        <v>155574.36276741009</v>
      </c>
      <c r="G28" s="45"/>
      <c r="H28" s="1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6" customFormat="1" ht="19.5" customHeight="1" x14ac:dyDescent="0.35">
      <c r="A29" s="53"/>
      <c r="B29" s="72" t="s">
        <v>63</v>
      </c>
      <c r="C29" s="73">
        <f>(SUM(C19,C22,C25,(C14-C28)))</f>
        <v>236027.82203004102</v>
      </c>
      <c r="D29" s="73">
        <f>(SUM(D19,D22,D25,(D14-D28)))</f>
        <v>263525.40395994543</v>
      </c>
      <c r="E29" s="73">
        <f>(SUM(E19,E22,E25,(E14-E28)))</f>
        <v>237415.3675466546</v>
      </c>
      <c r="F29" s="73">
        <f>(SUM(F19,F22,F25,(F14-F28)))</f>
        <v>283117.546654529</v>
      </c>
      <c r="G29" s="55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s="13" customFormat="1" ht="17.25" customHeight="1" x14ac:dyDescent="0.35">
      <c r="A30" s="53"/>
      <c r="B30" s="65" t="s">
        <v>62</v>
      </c>
      <c r="C30" s="54">
        <f>(SUM(C19,C22,C25,(C14-C28)))*C6</f>
        <v>236027.82203004102</v>
      </c>
      <c r="D30" s="54">
        <f>(SUM(D19,D22,D25,(D14-D28)))*D6</f>
        <v>263525.40395994543</v>
      </c>
      <c r="E30" s="54">
        <f>(SUM(E19,E22,E25,(E14-E28)))*E6</f>
        <v>237415.3675466546</v>
      </c>
      <c r="F30" s="54">
        <f>(SUM(F19,F22,F25,(F14-F28)))*F6</f>
        <v>283117.546654529</v>
      </c>
      <c r="G30" s="55"/>
    </row>
    <row r="32" spans="1:35" ht="24" customHeight="1" x14ac:dyDescent="0.25"/>
  </sheetData>
  <mergeCells count="5">
    <mergeCell ref="B3:G3"/>
    <mergeCell ref="B4:G4"/>
    <mergeCell ref="C1:G1"/>
    <mergeCell ref="C2:G2"/>
    <mergeCell ref="H26:I26"/>
  </mergeCells>
  <phoneticPr fontId="3" type="noConversion"/>
  <conditionalFormatting sqref="C20:F20 G10:G27 B10:B27 C12:F15 C22:F27 B28:F28 B29:G29">
    <cfRule type="expression" dxfId="31" priority="20" stopIfTrue="1">
      <formula>"OM($E$17&gt;0 och $E$16=0)"</formula>
    </cfRule>
  </conditionalFormatting>
  <conditionalFormatting sqref="C21:F21">
    <cfRule type="expression" dxfId="30" priority="29" stopIfTrue="1">
      <formula>#REF!&gt;0</formula>
    </cfRule>
  </conditionalFormatting>
  <conditionalFormatting sqref="B30:G30">
    <cfRule type="expression" dxfId="29" priority="18" stopIfTrue="1">
      <formula>"OM($E$17&gt;0 och $E$16=0)"</formula>
    </cfRule>
  </conditionalFormatting>
  <conditionalFormatting sqref="C5:F5">
    <cfRule type="expression" dxfId="28" priority="17" stopIfTrue="1">
      <formula>"OM($E$17&gt;0 och $E$16=0)"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&amp;RBilaga 9</oddHeader>
    <oddFooter>&amp;LFordon 2012
Projekt nr 10091&amp;C1(2)</oddFooter>
  </headerFooter>
  <colBreaks count="1" manualBreakCount="1">
    <brk id="7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"/>
  <sheetViews>
    <sheetView topLeftCell="A19" zoomScale="118" zoomScaleNormal="118" workbookViewId="0">
      <selection activeCell="B30" sqref="B29:B30"/>
    </sheetView>
  </sheetViews>
  <sheetFormatPr defaultColWidth="9.09765625" defaultRowHeight="11.5" x14ac:dyDescent="0.25"/>
  <cols>
    <col min="1" max="1" width="9.09765625" style="6"/>
    <col min="2" max="2" width="63.3984375" style="6" customWidth="1"/>
    <col min="3" max="6" width="18.8984375" style="6" customWidth="1"/>
    <col min="7" max="7" width="14.69921875" style="6" customWidth="1"/>
    <col min="8" max="10" width="49.69921875" style="14" customWidth="1"/>
    <col min="11" max="35" width="9.09765625" style="14"/>
    <col min="36" max="16384" width="9.09765625" style="6"/>
  </cols>
  <sheetData>
    <row r="1" spans="1:35" s="8" customFormat="1" ht="18.75" customHeight="1" thickBot="1" x14ac:dyDescent="0.4">
      <c r="A1" s="68"/>
      <c r="B1" s="69"/>
      <c r="C1" s="132"/>
      <c r="D1" s="132"/>
      <c r="E1" s="132"/>
      <c r="F1" s="132"/>
      <c r="G1" s="133"/>
    </row>
    <row r="2" spans="1:35" s="8" customFormat="1" ht="14.25" customHeight="1" thickBot="1" x14ac:dyDescent="0.4">
      <c r="A2" s="68"/>
      <c r="B2" s="70"/>
      <c r="C2" s="132"/>
      <c r="D2" s="132"/>
      <c r="E2" s="132"/>
      <c r="F2" s="132"/>
      <c r="G2" s="133"/>
    </row>
    <row r="3" spans="1:35" s="2" customFormat="1" ht="18" customHeight="1" x14ac:dyDescent="0.35">
      <c r="A3" s="15"/>
      <c r="B3" s="128" t="s">
        <v>53</v>
      </c>
      <c r="C3" s="128"/>
      <c r="D3" s="128"/>
      <c r="E3" s="128"/>
      <c r="F3" s="128"/>
      <c r="G3" s="12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2" customFormat="1" ht="14.15" customHeight="1" x14ac:dyDescent="0.25">
      <c r="A4" s="24"/>
      <c r="B4" s="130"/>
      <c r="C4" s="130"/>
      <c r="D4" s="130"/>
      <c r="E4" s="130"/>
      <c r="F4" s="130"/>
      <c r="G4" s="13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2" customFormat="1" ht="15.75" customHeight="1" x14ac:dyDescent="0.25">
      <c r="A5" s="26"/>
      <c r="B5" s="28" t="s">
        <v>47</v>
      </c>
      <c r="C5" s="97" t="s">
        <v>43</v>
      </c>
      <c r="D5" s="97" t="s">
        <v>44</v>
      </c>
      <c r="E5" s="97" t="s">
        <v>45</v>
      </c>
      <c r="F5" s="97" t="s">
        <v>46</v>
      </c>
      <c r="G5" s="27"/>
      <c r="H5" s="7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3" customFormat="1" ht="14.25" customHeight="1" x14ac:dyDescent="0.25">
      <c r="A6" s="26"/>
      <c r="B6" s="29" t="s">
        <v>52</v>
      </c>
      <c r="C6" s="77">
        <v>1</v>
      </c>
      <c r="D6" s="77">
        <v>1</v>
      </c>
      <c r="E6" s="77">
        <v>1</v>
      </c>
      <c r="F6" s="77">
        <v>1</v>
      </c>
      <c r="G6" s="30"/>
      <c r="H6" s="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" customFormat="1" ht="15.75" customHeight="1" x14ac:dyDescent="0.25">
      <c r="A7" s="31"/>
      <c r="B7" s="29" t="s">
        <v>29</v>
      </c>
      <c r="C7" s="77">
        <v>3</v>
      </c>
      <c r="D7" s="77">
        <v>3</v>
      </c>
      <c r="E7" s="77">
        <v>3</v>
      </c>
      <c r="F7" s="77">
        <v>3</v>
      </c>
      <c r="G7" s="64" t="s">
        <v>1</v>
      </c>
      <c r="H7" s="7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3" customFormat="1" ht="13.5" customHeight="1" x14ac:dyDescent="0.25">
      <c r="A8" s="31"/>
      <c r="B8" s="26" t="s">
        <v>2</v>
      </c>
      <c r="C8" s="126">
        <v>4</v>
      </c>
      <c r="D8" s="126">
        <v>4</v>
      </c>
      <c r="E8" s="126">
        <v>4</v>
      </c>
      <c r="F8" s="126">
        <v>4</v>
      </c>
      <c r="G8" s="64" t="s">
        <v>0</v>
      </c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3" customFormat="1" ht="15.75" customHeight="1" x14ac:dyDescent="0.25">
      <c r="A9" s="31"/>
      <c r="B9" s="26" t="s">
        <v>17</v>
      </c>
      <c r="C9" s="78">
        <v>50</v>
      </c>
      <c r="D9" s="78">
        <v>50</v>
      </c>
      <c r="E9" s="78">
        <v>50</v>
      </c>
      <c r="F9" s="78">
        <v>50</v>
      </c>
      <c r="G9" s="64" t="s">
        <v>0</v>
      </c>
      <c r="H9" s="116" t="s">
        <v>54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2" customFormat="1" ht="20.25" customHeight="1" x14ac:dyDescent="0.25">
      <c r="A10" s="26"/>
      <c r="B10" s="28" t="s">
        <v>41</v>
      </c>
      <c r="C10" s="80"/>
      <c r="D10" s="80"/>
      <c r="E10" s="80"/>
      <c r="F10" s="80"/>
      <c r="G10" s="42"/>
      <c r="H10" s="7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2" customFormat="1" ht="15" customHeight="1" x14ac:dyDescent="0.25">
      <c r="A11" s="26"/>
      <c r="B11" s="28" t="s">
        <v>61</v>
      </c>
      <c r="C11" s="80"/>
      <c r="D11" s="80"/>
      <c r="E11" s="80"/>
      <c r="F11" s="80"/>
      <c r="G11" s="42"/>
      <c r="H11" s="7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4" customFormat="1" ht="15.75" customHeight="1" x14ac:dyDescent="0.25">
      <c r="A12" s="31"/>
      <c r="B12" s="28" t="s">
        <v>13</v>
      </c>
      <c r="C12" s="25"/>
      <c r="D12" s="25"/>
      <c r="E12" s="25"/>
      <c r="F12" s="25"/>
      <c r="G12" s="32"/>
      <c r="H12" s="7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4" customFormat="1" ht="15.75" customHeight="1" x14ac:dyDescent="0.25">
      <c r="A13" s="33"/>
      <c r="B13" s="33" t="s">
        <v>30</v>
      </c>
      <c r="C13" s="82">
        <v>0</v>
      </c>
      <c r="D13" s="82">
        <v>0</v>
      </c>
      <c r="E13" s="82">
        <v>0</v>
      </c>
      <c r="F13" s="82">
        <v>0</v>
      </c>
      <c r="G13" s="64"/>
      <c r="H13" s="7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5" customFormat="1" ht="13.5" customHeight="1" x14ac:dyDescent="0.25">
      <c r="A14" s="57"/>
      <c r="B14" s="57" t="s">
        <v>4</v>
      </c>
      <c r="C14" s="58">
        <f>C13</f>
        <v>0</v>
      </c>
      <c r="D14" s="58">
        <f>D13</f>
        <v>0</v>
      </c>
      <c r="E14" s="58">
        <f>E13</f>
        <v>0</v>
      </c>
      <c r="F14" s="58">
        <f>F13</f>
        <v>0</v>
      </c>
      <c r="G14" s="5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2" customFormat="1" ht="12.75" customHeight="1" x14ac:dyDescent="0.25">
      <c r="A15" s="34"/>
      <c r="B15" s="28" t="s">
        <v>14</v>
      </c>
      <c r="C15" s="97" t="s">
        <v>43</v>
      </c>
      <c r="D15" s="97" t="s">
        <v>44</v>
      </c>
      <c r="E15" s="97" t="s">
        <v>45</v>
      </c>
      <c r="F15" s="97" t="s">
        <v>46</v>
      </c>
      <c r="G15" s="2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2" customFormat="1" ht="15.75" customHeight="1" x14ac:dyDescent="0.25">
      <c r="A16" s="35"/>
      <c r="B16" s="102" t="s">
        <v>11</v>
      </c>
      <c r="C16" s="98"/>
      <c r="D16" s="98">
        <v>0</v>
      </c>
      <c r="E16" s="98">
        <v>0</v>
      </c>
      <c r="F16" s="98">
        <v>0</v>
      </c>
      <c r="G16" s="102" t="s">
        <v>48</v>
      </c>
      <c r="H16" s="117" t="s">
        <v>55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5.75" customHeight="1" x14ac:dyDescent="0.25">
      <c r="A17" s="35"/>
      <c r="B17" s="102" t="s">
        <v>9</v>
      </c>
      <c r="C17" s="99">
        <v>2000</v>
      </c>
      <c r="D17" s="99">
        <v>2000</v>
      </c>
      <c r="E17" s="99">
        <v>2000</v>
      </c>
      <c r="F17" s="99">
        <v>2000</v>
      </c>
      <c r="G17" s="102" t="s">
        <v>6</v>
      </c>
      <c r="H17" s="7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2" customFormat="1" ht="15.75" customHeight="1" x14ac:dyDescent="0.25">
      <c r="A18" s="35"/>
      <c r="B18" s="103" t="s">
        <v>42</v>
      </c>
      <c r="C18" s="109">
        <v>16</v>
      </c>
      <c r="D18" s="109">
        <v>18</v>
      </c>
      <c r="E18" s="109">
        <v>14</v>
      </c>
      <c r="F18" s="109">
        <v>23</v>
      </c>
      <c r="G18" s="102" t="s">
        <v>49</v>
      </c>
      <c r="H18" s="7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2" customFormat="1" ht="15.75" customHeight="1" x14ac:dyDescent="0.25">
      <c r="A19" s="62"/>
      <c r="B19" s="63" t="s">
        <v>8</v>
      </c>
      <c r="C19" s="51">
        <f>-PV(C8*0.01,C7,C16*C17*C18)</f>
        <v>0</v>
      </c>
      <c r="D19" s="51">
        <f>-PV(D8*0.01,D7,D16*D17*D18)</f>
        <v>0</v>
      </c>
      <c r="E19" s="51">
        <f>-PV(E8*0.01,E7,E16*E17*E18)</f>
        <v>0</v>
      </c>
      <c r="F19" s="51">
        <f>-PV(F8*0.01,F7,F16*F17*F18)</f>
        <v>0</v>
      </c>
      <c r="G19" s="4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2" customFormat="1" ht="15.75" customHeight="1" x14ac:dyDescent="0.25">
      <c r="A20" s="26"/>
      <c r="B20" s="28" t="s">
        <v>12</v>
      </c>
      <c r="C20" s="37"/>
      <c r="D20" s="37"/>
      <c r="E20" s="37"/>
      <c r="F20" s="37"/>
      <c r="G20" s="2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2" customFormat="1" ht="15.75" customHeight="1" x14ac:dyDescent="0.25">
      <c r="A21" s="26"/>
      <c r="B21" s="29" t="s">
        <v>37</v>
      </c>
      <c r="C21" s="81"/>
      <c r="D21" s="81">
        <v>0</v>
      </c>
      <c r="E21" s="81">
        <v>0</v>
      </c>
      <c r="F21" s="81">
        <v>0</v>
      </c>
      <c r="G21" s="64" t="s">
        <v>32</v>
      </c>
      <c r="H21" s="7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s="5" customFormat="1" ht="15.75" customHeight="1" x14ac:dyDescent="0.25">
      <c r="A22" s="57"/>
      <c r="B22" s="57" t="s">
        <v>7</v>
      </c>
      <c r="C22" s="51">
        <f>-PV(C8*0.01,C7,C21)</f>
        <v>0</v>
      </c>
      <c r="D22" s="51">
        <f>-PV(D8*0.01,D7,D21)</f>
        <v>0</v>
      </c>
      <c r="E22" s="51">
        <f>-PV(E8*0.01,E7,E21)</f>
        <v>0</v>
      </c>
      <c r="F22" s="51">
        <f>-PV(F8*0.01,F7,F21)</f>
        <v>0</v>
      </c>
      <c r="G22" s="5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5" customFormat="1" ht="15.75" customHeight="1" x14ac:dyDescent="0.25">
      <c r="A23" s="34"/>
      <c r="B23" s="28" t="s">
        <v>10</v>
      </c>
      <c r="C23" s="39"/>
      <c r="D23" s="39"/>
      <c r="E23" s="39"/>
      <c r="F23" s="39"/>
      <c r="G23" s="4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5" customFormat="1" ht="15.75" customHeight="1" x14ac:dyDescent="0.25">
      <c r="A24" s="34"/>
      <c r="B24" s="29" t="s">
        <v>34</v>
      </c>
      <c r="C24" s="101"/>
      <c r="D24" s="101">
        <v>0</v>
      </c>
      <c r="E24" s="101">
        <v>0</v>
      </c>
      <c r="F24" s="101">
        <v>0</v>
      </c>
      <c r="G24" s="66" t="s">
        <v>32</v>
      </c>
      <c r="H24" s="7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" customFormat="1" ht="13.5" customHeight="1" x14ac:dyDescent="0.25">
      <c r="A25" s="49"/>
      <c r="B25" s="50" t="s">
        <v>5</v>
      </c>
      <c r="C25" s="100">
        <f>-PV(C8*0.01,C7,C24)</f>
        <v>0</v>
      </c>
      <c r="D25" s="100">
        <f>-PV(D8*0.01,D7,D24)</f>
        <v>0</v>
      </c>
      <c r="E25" s="100">
        <f>-PV(E8*0.01,E7,E24)</f>
        <v>0</v>
      </c>
      <c r="F25" s="100">
        <f>-PV(F8*0.01,F7,F24)</f>
        <v>0</v>
      </c>
      <c r="G25" s="4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1" customFormat="1" ht="23.25" customHeight="1" x14ac:dyDescent="0.25">
      <c r="A26" s="34"/>
      <c r="B26" s="28" t="s">
        <v>38</v>
      </c>
      <c r="C26" s="101">
        <f>(C9/100)*C13</f>
        <v>0</v>
      </c>
      <c r="D26" s="101">
        <f>(D9/100)*D13</f>
        <v>0</v>
      </c>
      <c r="E26" s="101">
        <f>(E9/100)*E13</f>
        <v>0</v>
      </c>
      <c r="F26" s="101">
        <f>(F9/100)*F13</f>
        <v>0</v>
      </c>
      <c r="G26" s="64"/>
      <c r="H26" s="134" t="s">
        <v>56</v>
      </c>
      <c r="I26" s="13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1" customFormat="1" ht="15.75" hidden="1" customHeight="1" x14ac:dyDescent="0.25">
      <c r="A27" s="17"/>
      <c r="B27" s="19" t="s">
        <v>15</v>
      </c>
      <c r="C27" s="112">
        <f>C13-C26</f>
        <v>0</v>
      </c>
      <c r="D27" s="112"/>
      <c r="E27" s="112"/>
      <c r="F27" s="112"/>
      <c r="G27" s="18"/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1" customFormat="1" ht="15.75" customHeight="1" x14ac:dyDescent="0.25">
      <c r="A28" s="44"/>
      <c r="B28" s="47" t="s">
        <v>31</v>
      </c>
      <c r="C28" s="111">
        <f>-PV(C8*0.01,C7,,C26)</f>
        <v>0</v>
      </c>
      <c r="D28" s="111">
        <f>-PV(D8*0.01,D7,,D26)</f>
        <v>0</v>
      </c>
      <c r="E28" s="111">
        <f>-PV(E8*0.01,E7,,E26)</f>
        <v>0</v>
      </c>
      <c r="F28" s="111">
        <f>-PV(F8*0.01,F7,,F26)</f>
        <v>0</v>
      </c>
      <c r="G28" s="45"/>
      <c r="H28" s="1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6" customFormat="1" ht="19.5" customHeight="1" x14ac:dyDescent="0.35">
      <c r="A29" s="53"/>
      <c r="B29" s="72" t="s">
        <v>63</v>
      </c>
      <c r="C29" s="73">
        <f>(SUM(C19,C22,C25,(C14-C28)))</f>
        <v>0</v>
      </c>
      <c r="D29" s="73">
        <f>(SUM(D19,D22,D25,(D14-D28)))</f>
        <v>0</v>
      </c>
      <c r="E29" s="73">
        <f>(SUM(E19,E22,E25,(E14-E28)))</f>
        <v>0</v>
      </c>
      <c r="F29" s="73">
        <f>(SUM(F19,F22,F25,(F14-F28)))</f>
        <v>0</v>
      </c>
      <c r="G29" s="55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s="13" customFormat="1" ht="17.25" customHeight="1" x14ac:dyDescent="0.35">
      <c r="A30" s="53"/>
      <c r="B30" s="65" t="s">
        <v>62</v>
      </c>
      <c r="C30" s="54">
        <f>(SUM(C19,C22,C25,(C14-C28)))*C6</f>
        <v>0</v>
      </c>
      <c r="D30" s="54">
        <f>(SUM(D19,D22,D25,(D14-D28)))*D6</f>
        <v>0</v>
      </c>
      <c r="E30" s="54">
        <f>(SUM(E19,E22,E25,(E14-E28)))*E6</f>
        <v>0</v>
      </c>
      <c r="F30" s="54">
        <f>(SUM(F19,F22,F25,(F14-F28)))*F6</f>
        <v>0</v>
      </c>
      <c r="G30" s="55"/>
    </row>
    <row r="33" ht="24" customHeight="1" x14ac:dyDescent="0.25"/>
  </sheetData>
  <mergeCells count="5">
    <mergeCell ref="B3:G3"/>
    <mergeCell ref="C1:G1"/>
    <mergeCell ref="C2:G2"/>
    <mergeCell ref="B4:G4"/>
    <mergeCell ref="H26:I26"/>
  </mergeCells>
  <phoneticPr fontId="26" type="noConversion"/>
  <conditionalFormatting sqref="C20:F20 G10:G27 B10:B20 B22:F28 C29:G29 C12:F14">
    <cfRule type="expression" dxfId="27" priority="38" stopIfTrue="1">
      <formula>"OM($E$17&gt;0 och $E$16=0)"</formula>
    </cfRule>
  </conditionalFormatting>
  <conditionalFormatting sqref="C21:F21">
    <cfRule type="expression" dxfId="26" priority="39" stopIfTrue="1">
      <formula>#REF!&gt;0</formula>
    </cfRule>
  </conditionalFormatting>
  <conditionalFormatting sqref="C30:G30">
    <cfRule type="expression" dxfId="25" priority="35" stopIfTrue="1">
      <formula>"OM($E$17&gt;0 och $E$16=0)"</formula>
    </cfRule>
  </conditionalFormatting>
  <conditionalFormatting sqref="B21">
    <cfRule type="expression" dxfId="24" priority="33" stopIfTrue="1">
      <formula>"OM($E$17&gt;0 och $E$16=0)"</formula>
    </cfRule>
  </conditionalFormatting>
  <conditionalFormatting sqref="C5:F5">
    <cfRule type="expression" dxfId="23" priority="32" stopIfTrue="1">
      <formula>"OM($E$17&gt;0 och $E$16=0)"</formula>
    </cfRule>
  </conditionalFormatting>
  <conditionalFormatting sqref="C15:F15">
    <cfRule type="expression" dxfId="22" priority="31" stopIfTrue="1">
      <formula>"OM($E$17&gt;0 och $E$16=0)"</formula>
    </cfRule>
  </conditionalFormatting>
  <conditionalFormatting sqref="B29">
    <cfRule type="expression" dxfId="21" priority="2" stopIfTrue="1">
      <formula>"OM($E$17&gt;0 och $E$16=0)"</formula>
    </cfRule>
  </conditionalFormatting>
  <conditionalFormatting sqref="B30">
    <cfRule type="expression" dxfId="20" priority="1" stopIfTrue="1">
      <formula>"OM($E$17&gt;0 och $E$16=0)"</formula>
    </cfRule>
  </conditionalFormatting>
  <pageMargins left="0.75" right="0.75" top="1" bottom="1" header="0.5" footer="0.5"/>
  <pageSetup paperSize="9" orientation="landscape" r:id="rId1"/>
  <headerFooter alignWithMargins="0">
    <oddHeader>&amp;RBilaga 9</oddHeader>
    <oddFooter>&amp;LFordon 2012
Projekt nr 10091&amp;C2(2)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3"/>
  <sheetViews>
    <sheetView topLeftCell="A22" zoomScale="88" zoomScaleNormal="88" workbookViewId="0">
      <selection activeCell="B33" sqref="B33"/>
    </sheetView>
  </sheetViews>
  <sheetFormatPr defaultColWidth="9.09765625" defaultRowHeight="11.5" x14ac:dyDescent="0.25"/>
  <cols>
    <col min="1" max="1" width="9.09765625" style="21"/>
    <col min="2" max="2" width="42.09765625" style="21" customWidth="1"/>
    <col min="3" max="3" width="32.59765625" style="21" customWidth="1"/>
    <col min="4" max="4" width="19.09765625" style="21" customWidth="1"/>
    <col min="5" max="32" width="9.09765625" style="7"/>
    <col min="33" max="16384" width="9.09765625" style="21"/>
  </cols>
  <sheetData>
    <row r="1" spans="1:5" s="8" customFormat="1" ht="18.75" customHeight="1" thickBot="1" x14ac:dyDescent="0.4">
      <c r="A1" s="68"/>
      <c r="B1" s="69"/>
      <c r="C1" s="132"/>
      <c r="D1" s="133"/>
    </row>
    <row r="2" spans="1:5" s="8" customFormat="1" ht="18.75" customHeight="1" thickBot="1" x14ac:dyDescent="0.4">
      <c r="A2" s="68"/>
      <c r="B2" s="70"/>
      <c r="C2" s="132"/>
      <c r="D2" s="133"/>
    </row>
    <row r="3" spans="1:5" ht="18" customHeight="1" x14ac:dyDescent="0.35">
      <c r="A3" s="20"/>
      <c r="B3" s="128" t="s">
        <v>27</v>
      </c>
      <c r="C3" s="128"/>
      <c r="D3" s="129"/>
    </row>
    <row r="4" spans="1:5" ht="14.15" customHeight="1" x14ac:dyDescent="0.25">
      <c r="A4" s="41"/>
      <c r="B4" s="130" t="s">
        <v>51</v>
      </c>
      <c r="C4" s="130"/>
      <c r="D4" s="131"/>
    </row>
    <row r="5" spans="1:5" ht="15.75" customHeight="1" x14ac:dyDescent="0.25">
      <c r="A5" s="38"/>
      <c r="B5" s="28" t="s">
        <v>3</v>
      </c>
      <c r="C5" s="84"/>
      <c r="D5" s="27"/>
      <c r="E5" s="75"/>
    </row>
    <row r="6" spans="1:5" ht="15.75" customHeight="1" x14ac:dyDescent="0.25">
      <c r="A6" s="38"/>
      <c r="B6" s="29" t="s">
        <v>28</v>
      </c>
      <c r="C6" s="85">
        <v>1</v>
      </c>
      <c r="D6" s="30"/>
    </row>
    <row r="7" spans="1:5" ht="15.75" customHeight="1" x14ac:dyDescent="0.25">
      <c r="A7" s="38"/>
      <c r="B7" s="29" t="s">
        <v>29</v>
      </c>
      <c r="C7" s="85">
        <v>3</v>
      </c>
      <c r="D7" s="30" t="s">
        <v>1</v>
      </c>
      <c r="E7" s="75"/>
    </row>
    <row r="8" spans="1:5" ht="15.75" customHeight="1" x14ac:dyDescent="0.25">
      <c r="A8" s="38"/>
      <c r="B8" s="38" t="s">
        <v>2</v>
      </c>
      <c r="C8" s="87">
        <v>4</v>
      </c>
      <c r="D8" s="30" t="s">
        <v>0</v>
      </c>
    </row>
    <row r="9" spans="1:5" ht="15.75" customHeight="1" x14ac:dyDescent="0.25">
      <c r="A9" s="38"/>
      <c r="B9" s="35" t="s">
        <v>18</v>
      </c>
      <c r="C9" s="87">
        <v>3</v>
      </c>
      <c r="D9" s="67" t="s">
        <v>19</v>
      </c>
      <c r="E9" s="95"/>
    </row>
    <row r="10" spans="1:5" ht="15.75" customHeight="1" x14ac:dyDescent="0.25">
      <c r="A10" s="38"/>
      <c r="B10" s="35" t="s">
        <v>9</v>
      </c>
      <c r="C10" s="86">
        <v>2000</v>
      </c>
      <c r="D10" s="67" t="s">
        <v>6</v>
      </c>
      <c r="E10" s="95"/>
    </row>
    <row r="11" spans="1:5" ht="15.75" customHeight="1" x14ac:dyDescent="0.25">
      <c r="A11" s="38"/>
      <c r="B11" s="35" t="s">
        <v>33</v>
      </c>
      <c r="C11" s="86">
        <v>50</v>
      </c>
      <c r="D11" s="64" t="s">
        <v>0</v>
      </c>
      <c r="E11" s="116" t="s">
        <v>54</v>
      </c>
    </row>
    <row r="12" spans="1:5" ht="20.25" customHeight="1" x14ac:dyDescent="0.25">
      <c r="A12" s="38"/>
      <c r="B12" s="28" t="s">
        <v>16</v>
      </c>
      <c r="C12" s="113" t="s">
        <v>39</v>
      </c>
      <c r="D12" s="42"/>
      <c r="E12" s="75"/>
    </row>
    <row r="13" spans="1:5" ht="20.25" customHeight="1" x14ac:dyDescent="0.25">
      <c r="A13" s="38"/>
      <c r="B13" s="28" t="s">
        <v>50</v>
      </c>
      <c r="C13" s="113" t="s">
        <v>40</v>
      </c>
      <c r="D13" s="42"/>
      <c r="E13" s="75"/>
    </row>
    <row r="14" spans="1:5" ht="15.75" customHeight="1" x14ac:dyDescent="0.25">
      <c r="A14" s="38"/>
      <c r="B14" s="28" t="s">
        <v>13</v>
      </c>
      <c r="C14" s="84"/>
      <c r="D14" s="32"/>
    </row>
    <row r="15" spans="1:5" ht="15.75" customHeight="1" x14ac:dyDescent="0.25">
      <c r="A15" s="38"/>
      <c r="B15" s="38" t="s">
        <v>30</v>
      </c>
      <c r="C15" s="91">
        <v>300000</v>
      </c>
      <c r="D15" s="64"/>
      <c r="E15" s="75"/>
    </row>
    <row r="16" spans="1:5" ht="15.75" customHeight="1" x14ac:dyDescent="0.25">
      <c r="A16" s="57"/>
      <c r="B16" s="57" t="s">
        <v>4</v>
      </c>
      <c r="C16" s="88">
        <f>C15</f>
        <v>300000</v>
      </c>
      <c r="D16" s="59"/>
    </row>
    <row r="17" spans="1:13" ht="15.75" customHeight="1" x14ac:dyDescent="0.25">
      <c r="A17" s="38"/>
      <c r="B17" s="28" t="s">
        <v>20</v>
      </c>
      <c r="C17" s="84"/>
      <c r="D17" s="27"/>
    </row>
    <row r="18" spans="1:13" ht="15.75" customHeight="1" x14ac:dyDescent="0.25">
      <c r="A18" s="35"/>
      <c r="B18" s="102" t="s">
        <v>21</v>
      </c>
      <c r="C18" s="114">
        <v>1.5</v>
      </c>
      <c r="D18" s="43" t="s">
        <v>22</v>
      </c>
      <c r="E18" s="23"/>
    </row>
    <row r="19" spans="1:13" ht="15.75" customHeight="1" x14ac:dyDescent="0.25">
      <c r="A19" s="62"/>
      <c r="B19" s="63" t="s">
        <v>8</v>
      </c>
      <c r="C19" s="89">
        <f>-PV(C8*0.01,C7,C18*C9*C10)</f>
        <v>24975.819299044168</v>
      </c>
      <c r="D19" s="46"/>
    </row>
    <row r="20" spans="1:13" ht="15.75" customHeight="1" x14ac:dyDescent="0.25">
      <c r="A20" s="38"/>
      <c r="B20" s="28" t="s">
        <v>23</v>
      </c>
      <c r="C20" s="90"/>
      <c r="D20" s="27"/>
    </row>
    <row r="21" spans="1:13" ht="15.75" customHeight="1" x14ac:dyDescent="0.25">
      <c r="A21" s="38"/>
      <c r="B21" s="35" t="s">
        <v>24</v>
      </c>
      <c r="C21" s="115">
        <v>725</v>
      </c>
      <c r="D21" s="64" t="s">
        <v>35</v>
      </c>
      <c r="E21" s="23"/>
    </row>
    <row r="22" spans="1:13" ht="15.75" customHeight="1" x14ac:dyDescent="0.25">
      <c r="A22" s="62"/>
      <c r="B22" s="63" t="s">
        <v>25</v>
      </c>
      <c r="C22" s="89">
        <f>-PV(C8*0.01,C7,(C20*12+C21*12))</f>
        <v>24143.291989076028</v>
      </c>
      <c r="D22" s="46"/>
    </row>
    <row r="23" spans="1:13" ht="15.75" customHeight="1" x14ac:dyDescent="0.25">
      <c r="A23" s="38"/>
      <c r="B23" s="28" t="s">
        <v>26</v>
      </c>
      <c r="C23" s="90"/>
      <c r="D23" s="27"/>
    </row>
    <row r="24" spans="1:13" ht="15.75" customHeight="1" x14ac:dyDescent="0.25">
      <c r="A24" s="36"/>
      <c r="B24" s="29" t="s">
        <v>37</v>
      </c>
      <c r="C24" s="91">
        <v>3500</v>
      </c>
      <c r="D24" s="64" t="s">
        <v>32</v>
      </c>
      <c r="E24" s="23"/>
    </row>
    <row r="25" spans="1:13" ht="15.75" customHeight="1" x14ac:dyDescent="0.25">
      <c r="A25" s="59"/>
      <c r="B25" s="57" t="s">
        <v>7</v>
      </c>
      <c r="C25" s="89">
        <f>-PV(C8*0.01,C7,C24)</f>
        <v>9712.8186162949532</v>
      </c>
      <c r="D25" s="59"/>
    </row>
    <row r="26" spans="1:13" ht="15.75" customHeight="1" x14ac:dyDescent="0.25">
      <c r="A26" s="123"/>
      <c r="B26" s="28" t="s">
        <v>10</v>
      </c>
      <c r="C26" s="124"/>
      <c r="D26" s="125"/>
    </row>
    <row r="27" spans="1:13" ht="15.75" customHeight="1" x14ac:dyDescent="0.25">
      <c r="A27" s="123"/>
      <c r="B27" s="29" t="s">
        <v>34</v>
      </c>
      <c r="C27" s="91">
        <v>360</v>
      </c>
      <c r="D27" s="29"/>
    </row>
    <row r="28" spans="1:13" ht="15.75" customHeight="1" x14ac:dyDescent="0.25">
      <c r="A28" s="57"/>
      <c r="B28" s="57" t="s">
        <v>5</v>
      </c>
      <c r="C28" s="89">
        <f>-PV(C8*0.01,C7,C27)</f>
        <v>999.03277196176668</v>
      </c>
      <c r="D28" s="59"/>
    </row>
    <row r="29" spans="1:13" ht="26.25" customHeight="1" x14ac:dyDescent="0.25">
      <c r="A29" s="38"/>
      <c r="B29" s="28" t="s">
        <v>38</v>
      </c>
      <c r="C29" s="91">
        <f>C15*(C11/100)</f>
        <v>150000</v>
      </c>
      <c r="D29" s="64"/>
      <c r="E29" s="136" t="s">
        <v>57</v>
      </c>
      <c r="F29" s="135"/>
      <c r="G29" s="135"/>
      <c r="H29" s="135"/>
      <c r="I29" s="135"/>
      <c r="J29" s="135"/>
      <c r="K29" s="135"/>
      <c r="L29" s="135"/>
      <c r="M29" s="135"/>
    </row>
    <row r="30" spans="1:13" ht="15.75" hidden="1" customHeight="1" x14ac:dyDescent="0.25">
      <c r="A30" s="22"/>
      <c r="B30" s="71" t="s">
        <v>15</v>
      </c>
      <c r="C30" s="74">
        <f>C15-C29</f>
        <v>150000</v>
      </c>
      <c r="D30" s="96"/>
      <c r="E30" s="23"/>
    </row>
    <row r="31" spans="1:13" ht="15.75" customHeight="1" x14ac:dyDescent="0.25">
      <c r="A31" s="60"/>
      <c r="B31" s="47" t="s">
        <v>31</v>
      </c>
      <c r="C31" s="92">
        <f>-PV($C$8*0.01,$C$7,,C29)</f>
        <v>133349.45380063722</v>
      </c>
      <c r="D31" s="61"/>
      <c r="E31" s="23"/>
    </row>
    <row r="32" spans="1:13" ht="24.75" customHeight="1" x14ac:dyDescent="0.35">
      <c r="A32" s="53"/>
      <c r="B32" s="72" t="s">
        <v>63</v>
      </c>
      <c r="C32" s="93">
        <f>(SUM(C16,C19,C22,C25,(PV($C$8*0.01,$C$7,,C29))))</f>
        <v>225482.47610377788</v>
      </c>
      <c r="D32" s="55"/>
    </row>
    <row r="33" spans="1:4" ht="24.75" customHeight="1" x14ac:dyDescent="0.35">
      <c r="A33" s="53"/>
      <c r="B33" s="65" t="s">
        <v>62</v>
      </c>
      <c r="C33" s="94">
        <f>(SUM(C16,C19,C22,C25,(PV($C$8*0.01,$C$7,,C29))))*$C$6</f>
        <v>225482.47610377788</v>
      </c>
      <c r="D33" s="55"/>
    </row>
  </sheetData>
  <mergeCells count="5">
    <mergeCell ref="B3:D3"/>
    <mergeCell ref="B4:D4"/>
    <mergeCell ref="C1:D1"/>
    <mergeCell ref="C2:D2"/>
    <mergeCell ref="E29:M29"/>
  </mergeCells>
  <conditionalFormatting sqref="B13:B19 B21:B23 C14:C23 B25:B30 C25:C26 D12:D26 A25 C28:D32">
    <cfRule type="expression" dxfId="19" priority="42" stopIfTrue="1">
      <formula>"OM($E$17&gt;0 och $E$16=0)"</formula>
    </cfRule>
  </conditionalFormatting>
  <conditionalFormatting sqref="C24">
    <cfRule type="expression" dxfId="18" priority="43" stopIfTrue="1">
      <formula>#REF!&gt;0</formula>
    </cfRule>
  </conditionalFormatting>
  <conditionalFormatting sqref="B20">
    <cfRule type="expression" dxfId="17" priority="40" stopIfTrue="1">
      <formula>"OM($E$17&gt;0 och $E$16=0)"</formula>
    </cfRule>
  </conditionalFormatting>
  <conditionalFormatting sqref="B31">
    <cfRule type="expression" dxfId="16" priority="38" stopIfTrue="1">
      <formula>"OM($E$17&gt;0 och $E$16=0)"</formula>
    </cfRule>
  </conditionalFormatting>
  <conditionalFormatting sqref="B12">
    <cfRule type="expression" dxfId="15" priority="37" stopIfTrue="1">
      <formula>"OM($E$17&gt;0 och $E$16=0)"</formula>
    </cfRule>
  </conditionalFormatting>
  <conditionalFormatting sqref="C33:D33">
    <cfRule type="expression" dxfId="14" priority="36" stopIfTrue="1">
      <formula>"OM($E$17&gt;0 och $E$16=0)"</formula>
    </cfRule>
  </conditionalFormatting>
  <conditionalFormatting sqref="B24">
    <cfRule type="expression" dxfId="13" priority="35" stopIfTrue="1">
      <formula>"OM($E$17&gt;0 och $E$16=0)"</formula>
    </cfRule>
  </conditionalFormatting>
  <conditionalFormatting sqref="C27">
    <cfRule type="expression" dxfId="12" priority="3" stopIfTrue="1">
      <formula>#REF!&gt;0</formula>
    </cfRule>
  </conditionalFormatting>
  <conditionalFormatting sqref="B32">
    <cfRule type="expression" dxfId="11" priority="2" stopIfTrue="1">
      <formula>"OM($E$17&gt;0 och $E$16=0)"</formula>
    </cfRule>
  </conditionalFormatting>
  <conditionalFormatting sqref="B33">
    <cfRule type="expression" dxfId="10" priority="1" stopIfTrue="1">
      <formula>"OM($E$17&gt;0 och $E$16=0)"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3"/>
  <sheetViews>
    <sheetView zoomScaleNormal="100" workbookViewId="0">
      <selection activeCell="B5" sqref="B5"/>
    </sheetView>
  </sheetViews>
  <sheetFormatPr defaultColWidth="9.09765625" defaultRowHeight="11.5" x14ac:dyDescent="0.25"/>
  <cols>
    <col min="1" max="1" width="9.09765625" style="21"/>
    <col min="2" max="2" width="42.09765625" style="21" customWidth="1"/>
    <col min="3" max="3" width="32.59765625" style="21" customWidth="1"/>
    <col min="4" max="4" width="19.09765625" style="21" customWidth="1"/>
    <col min="5" max="32" width="9.09765625" style="7"/>
    <col min="33" max="16384" width="9.09765625" style="21"/>
  </cols>
  <sheetData>
    <row r="1" spans="1:5" s="8" customFormat="1" ht="18.75" customHeight="1" thickBot="1" x14ac:dyDescent="0.4">
      <c r="A1" s="68"/>
      <c r="B1" s="69"/>
      <c r="C1" s="132"/>
      <c r="D1" s="133"/>
    </row>
    <row r="2" spans="1:5" s="8" customFormat="1" ht="18.75" customHeight="1" thickBot="1" x14ac:dyDescent="0.4">
      <c r="A2" s="68"/>
      <c r="B2" s="70"/>
      <c r="C2" s="132"/>
      <c r="D2" s="133"/>
    </row>
    <row r="3" spans="1:5" ht="18" customHeight="1" x14ac:dyDescent="0.35">
      <c r="A3" s="20"/>
      <c r="B3" s="128" t="s">
        <v>27</v>
      </c>
      <c r="C3" s="128"/>
      <c r="D3" s="129"/>
    </row>
    <row r="4" spans="1:5" ht="14.15" customHeight="1" x14ac:dyDescent="0.25">
      <c r="A4" s="41"/>
      <c r="B4" s="130"/>
      <c r="C4" s="130"/>
      <c r="D4" s="131"/>
    </row>
    <row r="5" spans="1:5" ht="15.75" customHeight="1" x14ac:dyDescent="0.25">
      <c r="A5" s="38"/>
      <c r="B5" s="28" t="s">
        <v>3</v>
      </c>
      <c r="C5" s="84"/>
      <c r="D5" s="27"/>
      <c r="E5" s="75"/>
    </row>
    <row r="6" spans="1:5" ht="15.75" customHeight="1" x14ac:dyDescent="0.25">
      <c r="A6" s="38"/>
      <c r="B6" s="29" t="s">
        <v>28</v>
      </c>
      <c r="C6" s="85">
        <v>1</v>
      </c>
      <c r="D6" s="30"/>
    </row>
    <row r="7" spans="1:5" ht="15.75" customHeight="1" x14ac:dyDescent="0.25">
      <c r="A7" s="38"/>
      <c r="B7" s="29" t="s">
        <v>29</v>
      </c>
      <c r="C7" s="85">
        <v>3</v>
      </c>
      <c r="D7" s="30" t="s">
        <v>1</v>
      </c>
      <c r="E7" s="75"/>
    </row>
    <row r="8" spans="1:5" ht="15.75" customHeight="1" x14ac:dyDescent="0.25">
      <c r="A8" s="38"/>
      <c r="B8" s="38" t="s">
        <v>2</v>
      </c>
      <c r="C8" s="87">
        <v>4</v>
      </c>
      <c r="D8" s="30" t="s">
        <v>0</v>
      </c>
    </row>
    <row r="9" spans="1:5" ht="15.75" customHeight="1" x14ac:dyDescent="0.25">
      <c r="A9" s="38"/>
      <c r="B9" s="35" t="s">
        <v>18</v>
      </c>
      <c r="C9" s="87">
        <v>3</v>
      </c>
      <c r="D9" s="67" t="s">
        <v>19</v>
      </c>
      <c r="E9" s="95"/>
    </row>
    <row r="10" spans="1:5" ht="15.75" customHeight="1" x14ac:dyDescent="0.25">
      <c r="A10" s="38"/>
      <c r="B10" s="35" t="s">
        <v>9</v>
      </c>
      <c r="C10" s="86">
        <v>2000</v>
      </c>
      <c r="D10" s="67" t="s">
        <v>6</v>
      </c>
      <c r="E10" s="95"/>
    </row>
    <row r="11" spans="1:5" ht="15.75" customHeight="1" x14ac:dyDescent="0.25">
      <c r="A11" s="38"/>
      <c r="B11" s="35" t="s">
        <v>33</v>
      </c>
      <c r="C11" s="86">
        <v>50</v>
      </c>
      <c r="D11" s="64" t="s">
        <v>0</v>
      </c>
      <c r="E11" s="116" t="s">
        <v>54</v>
      </c>
    </row>
    <row r="12" spans="1:5" ht="20.25" customHeight="1" x14ac:dyDescent="0.25">
      <c r="A12" s="38"/>
      <c r="B12" s="28" t="s">
        <v>16</v>
      </c>
      <c r="C12" s="113"/>
      <c r="D12" s="42"/>
      <c r="E12" s="75"/>
    </row>
    <row r="13" spans="1:5" ht="20.25" customHeight="1" x14ac:dyDescent="0.25">
      <c r="A13" s="38"/>
      <c r="B13" s="28" t="s">
        <v>50</v>
      </c>
      <c r="C13" s="113"/>
      <c r="D13" s="42"/>
      <c r="E13" s="75"/>
    </row>
    <row r="14" spans="1:5" ht="15.75" customHeight="1" x14ac:dyDescent="0.25">
      <c r="A14" s="38"/>
      <c r="B14" s="28" t="s">
        <v>13</v>
      </c>
      <c r="C14" s="84"/>
      <c r="D14" s="32"/>
    </row>
    <row r="15" spans="1:5" ht="15.75" customHeight="1" x14ac:dyDescent="0.25">
      <c r="A15" s="38"/>
      <c r="B15" s="38" t="s">
        <v>30</v>
      </c>
      <c r="C15" s="91"/>
      <c r="D15" s="64"/>
      <c r="E15" s="75"/>
    </row>
    <row r="16" spans="1:5" ht="15.75" customHeight="1" x14ac:dyDescent="0.25">
      <c r="A16" s="57"/>
      <c r="B16" s="57" t="s">
        <v>4</v>
      </c>
      <c r="C16" s="88">
        <f>C15</f>
        <v>0</v>
      </c>
      <c r="D16" s="59"/>
    </row>
    <row r="17" spans="1:13" ht="15.75" customHeight="1" x14ac:dyDescent="0.25">
      <c r="A17" s="38"/>
      <c r="B17" s="28" t="s">
        <v>20</v>
      </c>
      <c r="C17" s="84"/>
      <c r="D17" s="27"/>
    </row>
    <row r="18" spans="1:13" ht="15.75" customHeight="1" x14ac:dyDescent="0.25">
      <c r="A18" s="35"/>
      <c r="B18" s="102" t="s">
        <v>21</v>
      </c>
      <c r="C18" s="114"/>
      <c r="D18" s="43" t="s">
        <v>22</v>
      </c>
      <c r="E18" s="23"/>
    </row>
    <row r="19" spans="1:13" ht="15.75" customHeight="1" x14ac:dyDescent="0.25">
      <c r="A19" s="62"/>
      <c r="B19" s="63" t="s">
        <v>8</v>
      </c>
      <c r="C19" s="89">
        <f>-PV(C8*0.01,C7,C18*C9*C10)</f>
        <v>0</v>
      </c>
      <c r="D19" s="46"/>
    </row>
    <row r="20" spans="1:13" ht="15.75" customHeight="1" x14ac:dyDescent="0.25">
      <c r="A20" s="38"/>
      <c r="B20" s="28" t="s">
        <v>23</v>
      </c>
      <c r="C20" s="90"/>
      <c r="D20" s="27"/>
    </row>
    <row r="21" spans="1:13" ht="15.75" customHeight="1" x14ac:dyDescent="0.25">
      <c r="A21" s="38"/>
      <c r="B21" s="35" t="s">
        <v>24</v>
      </c>
      <c r="C21" s="115"/>
      <c r="D21" s="64" t="s">
        <v>35</v>
      </c>
      <c r="E21" s="23"/>
    </row>
    <row r="22" spans="1:13" ht="15.75" customHeight="1" x14ac:dyDescent="0.25">
      <c r="A22" s="62"/>
      <c r="B22" s="63" t="s">
        <v>25</v>
      </c>
      <c r="C22" s="89">
        <f>-PV(C8*0.01,C7,(C20*12+C21*12))</f>
        <v>0</v>
      </c>
      <c r="D22" s="46"/>
    </row>
    <row r="23" spans="1:13" ht="15.75" customHeight="1" x14ac:dyDescent="0.25">
      <c r="A23" s="38"/>
      <c r="B23" s="28" t="s">
        <v>26</v>
      </c>
      <c r="C23" s="90"/>
      <c r="D23" s="27"/>
    </row>
    <row r="24" spans="1:13" ht="15.75" customHeight="1" x14ac:dyDescent="0.25">
      <c r="A24" s="36"/>
      <c r="B24" s="29" t="s">
        <v>37</v>
      </c>
      <c r="C24" s="91"/>
      <c r="D24" s="64" t="s">
        <v>32</v>
      </c>
      <c r="E24" s="23"/>
    </row>
    <row r="25" spans="1:13" ht="15.75" customHeight="1" x14ac:dyDescent="0.25">
      <c r="A25" s="59"/>
      <c r="B25" s="57" t="s">
        <v>7</v>
      </c>
      <c r="C25" s="89">
        <f>-PV(C8*0.01,C7,C24)</f>
        <v>0</v>
      </c>
      <c r="D25" s="59"/>
    </row>
    <row r="26" spans="1:13" ht="15.75" customHeight="1" x14ac:dyDescent="0.25">
      <c r="A26" s="123"/>
      <c r="B26" s="28" t="s">
        <v>10</v>
      </c>
      <c r="C26" s="124"/>
      <c r="D26" s="125"/>
    </row>
    <row r="27" spans="1:13" ht="15.75" customHeight="1" x14ac:dyDescent="0.25">
      <c r="A27" s="123"/>
      <c r="B27" s="29" t="s">
        <v>34</v>
      </c>
      <c r="C27" s="91"/>
      <c r="D27" s="29"/>
    </row>
    <row r="28" spans="1:13" ht="15.75" customHeight="1" x14ac:dyDescent="0.25">
      <c r="A28" s="57"/>
      <c r="B28" s="57" t="s">
        <v>5</v>
      </c>
      <c r="C28" s="89">
        <f>-PV(C8*0.01,C7,C27)</f>
        <v>0</v>
      </c>
      <c r="D28" s="59"/>
    </row>
    <row r="29" spans="1:13" ht="26.25" customHeight="1" x14ac:dyDescent="0.25">
      <c r="A29" s="38"/>
      <c r="B29" s="28" t="s">
        <v>38</v>
      </c>
      <c r="C29" s="91">
        <f>C15*(C11/100)</f>
        <v>0</v>
      </c>
      <c r="D29" s="64"/>
      <c r="E29" s="136" t="s">
        <v>57</v>
      </c>
      <c r="F29" s="135"/>
      <c r="G29" s="135"/>
      <c r="H29" s="135"/>
      <c r="I29" s="135"/>
      <c r="J29" s="135"/>
      <c r="K29" s="135"/>
      <c r="L29" s="135"/>
      <c r="M29" s="135"/>
    </row>
    <row r="30" spans="1:13" ht="15.75" hidden="1" customHeight="1" x14ac:dyDescent="0.25">
      <c r="A30" s="22"/>
      <c r="B30" s="71" t="s">
        <v>15</v>
      </c>
      <c r="C30" s="74">
        <f>C15-C29</f>
        <v>0</v>
      </c>
      <c r="D30" s="96"/>
      <c r="E30" s="23"/>
    </row>
    <row r="31" spans="1:13" ht="15.75" customHeight="1" x14ac:dyDescent="0.25">
      <c r="A31" s="60"/>
      <c r="B31" s="47" t="s">
        <v>31</v>
      </c>
      <c r="C31" s="92">
        <f>-PV($C$8*0.01,$C$7,,C29)</f>
        <v>0</v>
      </c>
      <c r="D31" s="61"/>
      <c r="E31" s="23"/>
    </row>
    <row r="32" spans="1:13" ht="24.75" customHeight="1" x14ac:dyDescent="0.35">
      <c r="A32" s="53"/>
      <c r="B32" s="72" t="s">
        <v>63</v>
      </c>
      <c r="C32" s="93">
        <f>(SUM(C16,C19,C22,C25,(PV($C$8*0.01,$C$7,,C29))))</f>
        <v>0</v>
      </c>
      <c r="D32" s="55"/>
    </row>
    <row r="33" spans="1:4" ht="24.75" customHeight="1" x14ac:dyDescent="0.35">
      <c r="A33" s="53"/>
      <c r="B33" s="65" t="s">
        <v>62</v>
      </c>
      <c r="C33" s="94">
        <f>(SUM(C16,C19,C22,C25,(PV($C$8*0.01,$C$7,,C29))))*$C$6</f>
        <v>0</v>
      </c>
      <c r="D33" s="55"/>
    </row>
  </sheetData>
  <mergeCells count="5">
    <mergeCell ref="E29:M29"/>
    <mergeCell ref="B3:D3"/>
    <mergeCell ref="B4:D4"/>
    <mergeCell ref="C1:D1"/>
    <mergeCell ref="C2:D2"/>
  </mergeCells>
  <conditionalFormatting sqref="B13:B19 B21:B23 C14:C23 B25:B30 C25:C26 D12:D26 A25 C28:D32">
    <cfRule type="expression" dxfId="9" priority="9" stopIfTrue="1">
      <formula>"OM($E$17&gt;0 och $E$16=0)"</formula>
    </cfRule>
  </conditionalFormatting>
  <conditionalFormatting sqref="C24">
    <cfRule type="expression" dxfId="8" priority="10" stopIfTrue="1">
      <formula>#REF!&gt;0</formula>
    </cfRule>
  </conditionalFormatting>
  <conditionalFormatting sqref="B20">
    <cfRule type="expression" dxfId="7" priority="8" stopIfTrue="1">
      <formula>"OM($E$17&gt;0 och $E$16=0)"</formula>
    </cfRule>
  </conditionalFormatting>
  <conditionalFormatting sqref="B31">
    <cfRule type="expression" dxfId="6" priority="7" stopIfTrue="1">
      <formula>"OM($E$17&gt;0 och $E$16=0)"</formula>
    </cfRule>
  </conditionalFormatting>
  <conditionalFormatting sqref="B12">
    <cfRule type="expression" dxfId="5" priority="6" stopIfTrue="1">
      <formula>"OM($E$17&gt;0 och $E$16=0)"</formula>
    </cfRule>
  </conditionalFormatting>
  <conditionalFormatting sqref="C33:D33">
    <cfRule type="expression" dxfId="4" priority="5" stopIfTrue="1">
      <formula>"OM($E$17&gt;0 och $E$16=0)"</formula>
    </cfRule>
  </conditionalFormatting>
  <conditionalFormatting sqref="B24">
    <cfRule type="expression" dxfId="3" priority="4" stopIfTrue="1">
      <formula>"OM($E$17&gt;0 och $E$16=0)"</formula>
    </cfRule>
  </conditionalFormatting>
  <conditionalFormatting sqref="C27">
    <cfRule type="expression" dxfId="2" priority="3" stopIfTrue="1">
      <formula>#REF!&gt;0</formula>
    </cfRule>
  </conditionalFormatting>
  <conditionalFormatting sqref="B32">
    <cfRule type="expression" dxfId="1" priority="2" stopIfTrue="1">
      <formula>"OM($E$17&gt;0 och $E$16=0)"</formula>
    </cfRule>
  </conditionalFormatting>
  <conditionalFormatting sqref="B33">
    <cfRule type="expression" dxfId="0" priority="1" stopIfTrue="1">
      <formula>"OM($E$17&gt;0 och $E$16=0)"</formula>
    </cfRule>
  </conditionalFormatting>
  <dataValidations count="1">
    <dataValidation type="list" allowBlank="1" showInputMessage="1" showErrorMessage="1" sqref="C33 C35 C37" xr:uid="{00000000-0002-0000-0400-000000000000}">
      <formula1>"Ja,Nej"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Försättsblad</vt:lpstr>
      <vt:lpstr>Exempel LCC (ej elbilar)</vt:lpstr>
      <vt:lpstr>LCC (ej elbilar)</vt:lpstr>
      <vt:lpstr>Exempel LCC Elbilar</vt:lpstr>
      <vt:lpstr>LCC Elbilar</vt:lpstr>
      <vt:lpstr>'Exempel LCC (ej elbilar)'!Utskriftsområde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Stålberg;Fredrik Björnström</dc:creator>
  <cp:lastModifiedBy>Fredrik Björnström</cp:lastModifiedBy>
  <cp:lastPrinted>2016-02-10T08:48:56Z</cp:lastPrinted>
  <dcterms:created xsi:type="dcterms:W3CDTF">2007-05-09T08:48:56Z</dcterms:created>
  <dcterms:modified xsi:type="dcterms:W3CDTF">2023-06-20T07:14:07Z</dcterms:modified>
</cp:coreProperties>
</file>